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nsfiler01\Dfs-Users-01\Users_home_SSP\bilslr\Documents\Nyregistreringar November\Webben och Bilnet\"/>
    </mc:Choice>
  </mc:AlternateContent>
  <xr:revisionPtr revIDLastSave="0" documentId="8_{8C648706-814C-4981-95BA-444B389A3C5E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Registrations!$E$398</definedName>
    <definedName name="CntPeriodPrevYear">Registrations!$F$398</definedName>
    <definedName name="CntPrevYear">Registrations!#REF!</definedName>
    <definedName name="CntPrevYearAck">Registrations!$K$398</definedName>
    <definedName name="CntYearAck">Registrations!$J$398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98" i="3" l="1"/>
  <c r="N395" i="3" s="1"/>
  <c r="J398" i="3"/>
  <c r="M384" i="3" s="1"/>
  <c r="F398" i="3"/>
  <c r="I393" i="3" s="1"/>
  <c r="E398" i="3"/>
  <c r="I396" i="3"/>
  <c r="H396" i="3"/>
  <c r="N396" i="3"/>
  <c r="M396" i="3"/>
  <c r="C396" i="3"/>
  <c r="L396" i="3"/>
  <c r="G396" i="3"/>
  <c r="I395" i="3"/>
  <c r="H395" i="3"/>
  <c r="M395" i="3"/>
  <c r="C395" i="3"/>
  <c r="L395" i="3"/>
  <c r="G395" i="3"/>
  <c r="H394" i="3"/>
  <c r="M394" i="3"/>
  <c r="C394" i="3"/>
  <c r="L394" i="3"/>
  <c r="G394" i="3"/>
  <c r="H393" i="3"/>
  <c r="M393" i="3"/>
  <c r="C393" i="3"/>
  <c r="L393" i="3"/>
  <c r="G393" i="3"/>
  <c r="I392" i="3"/>
  <c r="H392" i="3"/>
  <c r="M392" i="3"/>
  <c r="C392" i="3"/>
  <c r="L392" i="3"/>
  <c r="G392" i="3"/>
  <c r="I391" i="3"/>
  <c r="H391" i="3"/>
  <c r="N391" i="3"/>
  <c r="M391" i="3"/>
  <c r="C391" i="3"/>
  <c r="L391" i="3"/>
  <c r="G391" i="3"/>
  <c r="I390" i="3"/>
  <c r="H390" i="3"/>
  <c r="M390" i="3"/>
  <c r="C390" i="3"/>
  <c r="L390" i="3"/>
  <c r="G390" i="3"/>
  <c r="I389" i="3"/>
  <c r="H389" i="3"/>
  <c r="M389" i="3"/>
  <c r="C389" i="3"/>
  <c r="L389" i="3"/>
  <c r="G389" i="3"/>
  <c r="I388" i="3"/>
  <c r="H388" i="3"/>
  <c r="M388" i="3"/>
  <c r="C388" i="3"/>
  <c r="L388" i="3"/>
  <c r="G388" i="3"/>
  <c r="I387" i="3"/>
  <c r="H387" i="3"/>
  <c r="N387" i="3"/>
  <c r="M387" i="3"/>
  <c r="C387" i="3"/>
  <c r="L387" i="3"/>
  <c r="G387" i="3"/>
  <c r="I386" i="3"/>
  <c r="H386" i="3"/>
  <c r="M386" i="3"/>
  <c r="C386" i="3"/>
  <c r="L386" i="3"/>
  <c r="G386" i="3"/>
  <c r="I385" i="3"/>
  <c r="H385" i="3"/>
  <c r="M385" i="3"/>
  <c r="C385" i="3"/>
  <c r="L385" i="3"/>
  <c r="G385" i="3"/>
  <c r="I384" i="3"/>
  <c r="H384" i="3"/>
  <c r="C384" i="3"/>
  <c r="L384" i="3"/>
  <c r="G384" i="3"/>
  <c r="H383" i="3"/>
  <c r="M383" i="3"/>
  <c r="C383" i="3"/>
  <c r="L383" i="3"/>
  <c r="G383" i="3"/>
  <c r="H382" i="3"/>
  <c r="C382" i="3"/>
  <c r="L382" i="3"/>
  <c r="G382" i="3"/>
  <c r="I381" i="3"/>
  <c r="H381" i="3"/>
  <c r="M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N379" i="3"/>
  <c r="M379" i="3"/>
  <c r="C379" i="3"/>
  <c r="L379" i="3"/>
  <c r="G379" i="3"/>
  <c r="I378" i="3"/>
  <c r="H378" i="3"/>
  <c r="N378" i="3"/>
  <c r="M378" i="3"/>
  <c r="C378" i="3"/>
  <c r="L378" i="3"/>
  <c r="G378" i="3"/>
  <c r="H377" i="3"/>
  <c r="M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M372" i="3"/>
  <c r="C372" i="3"/>
  <c r="L372" i="3"/>
  <c r="G372" i="3"/>
  <c r="H371" i="3"/>
  <c r="M371" i="3"/>
  <c r="C371" i="3"/>
  <c r="L371" i="3"/>
  <c r="G371" i="3"/>
  <c r="I370" i="3"/>
  <c r="H370" i="3"/>
  <c r="N370" i="3"/>
  <c r="M370" i="3"/>
  <c r="C370" i="3"/>
  <c r="L370" i="3"/>
  <c r="G370" i="3"/>
  <c r="H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59" i="3" l="1"/>
  <c r="N365" i="3"/>
  <c r="N367" i="3"/>
  <c r="N369" i="3"/>
  <c r="I369" i="3"/>
  <c r="N371" i="3"/>
  <c r="I371" i="3"/>
  <c r="N377" i="3"/>
  <c r="I377" i="3"/>
  <c r="N381" i="3"/>
  <c r="N382" i="3"/>
  <c r="I382" i="3"/>
  <c r="I383" i="3"/>
  <c r="N385" i="3"/>
  <c r="N389" i="3"/>
  <c r="N393" i="3"/>
  <c r="N394" i="3"/>
  <c r="I394" i="3"/>
  <c r="N383" i="3"/>
  <c r="N384" i="3"/>
  <c r="N386" i="3"/>
  <c r="N388" i="3"/>
  <c r="N390" i="3"/>
  <c r="N392" i="3"/>
  <c r="M382" i="3"/>
  <c r="H3" i="3"/>
  <c r="H4" i="3"/>
  <c r="E399" i="3"/>
  <c r="G399" i="3"/>
  <c r="J399" i="3"/>
  <c r="L399" i="3"/>
</calcChain>
</file>

<file path=xl/sharedStrings.xml><?xml version="1.0" encoding="utf-8"?>
<sst xmlns="http://schemas.openxmlformats.org/spreadsheetml/2006/main" count="501" uniqueCount="432">
  <si>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</si>
  <si>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</si>
  <si>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</si>
  <si>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</si>
  <si>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</si>
  <si>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</si>
  <si>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</si>
  <si>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</si>
  <si>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</si>
  <si>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</si>
  <si>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</si>
  <si>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</si>
  <si>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</si>
  <si>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</si>
  <si>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</si>
  <si>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</si>
  <si>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</si>
  <si>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</si>
  <si>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</si>
  <si>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</si>
  <si>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XC60</t>
  </si>
  <si>
    <t>XC40</t>
  </si>
  <si>
    <t>S/V90</t>
  </si>
  <si>
    <t>XC90N</t>
  </si>
  <si>
    <t>ÖVRIGA</t>
  </si>
  <si>
    <t>V40N</t>
  </si>
  <si>
    <t>2(2)</t>
  </si>
  <si>
    <t>VW</t>
  </si>
  <si>
    <t>Golf</t>
  </si>
  <si>
    <t>Passat</t>
  </si>
  <si>
    <t>Tiguan</t>
  </si>
  <si>
    <t>T-cross</t>
  </si>
  <si>
    <t>T-roc</t>
  </si>
  <si>
    <t>Polo</t>
  </si>
  <si>
    <t>Id.3</t>
  </si>
  <si>
    <t>Caddy</t>
  </si>
  <si>
    <t>UP!</t>
  </si>
  <si>
    <t>Touareg</t>
  </si>
  <si>
    <t>Touran</t>
  </si>
  <si>
    <t>Sharan</t>
  </si>
  <si>
    <t>Multivan</t>
  </si>
  <si>
    <t>Arteon</t>
  </si>
  <si>
    <t>Caravelle</t>
  </si>
  <si>
    <t>Crafter</t>
  </si>
  <si>
    <t>Kombi</t>
  </si>
  <si>
    <t>Beetle</t>
  </si>
  <si>
    <t>3(3)</t>
  </si>
  <si>
    <t>Kia</t>
  </si>
  <si>
    <t>Niro</t>
  </si>
  <si>
    <t>Ceed</t>
  </si>
  <si>
    <t>Optima</t>
  </si>
  <si>
    <t>Stonic</t>
  </si>
  <si>
    <t>RIO</t>
  </si>
  <si>
    <t>Picanto</t>
  </si>
  <si>
    <t>Soul</t>
  </si>
  <si>
    <t>Sportage</t>
  </si>
  <si>
    <t>Sorento</t>
  </si>
  <si>
    <t>Stinger</t>
  </si>
  <si>
    <t>Venga</t>
  </si>
  <si>
    <t>Carens</t>
  </si>
  <si>
    <t>4(4)</t>
  </si>
  <si>
    <t>Toyota</t>
  </si>
  <si>
    <t>Rav 4</t>
  </si>
  <si>
    <t>Corolla</t>
  </si>
  <si>
    <t>Yaris</t>
  </si>
  <si>
    <t>C-hr</t>
  </si>
  <si>
    <t>Aygo</t>
  </si>
  <si>
    <t>Camry</t>
  </si>
  <si>
    <t>Prius</t>
  </si>
  <si>
    <t>Proace verso</t>
  </si>
  <si>
    <t>Proace city</t>
  </si>
  <si>
    <t>Landcruiser</t>
  </si>
  <si>
    <t>Supra</t>
  </si>
  <si>
    <t>Verso</t>
  </si>
  <si>
    <t>Auris</t>
  </si>
  <si>
    <t>Gt86</t>
  </si>
  <si>
    <t>5(6)</t>
  </si>
  <si>
    <t>Audi</t>
  </si>
  <si>
    <t>A6</t>
  </si>
  <si>
    <t>A4</t>
  </si>
  <si>
    <t>A3</t>
  </si>
  <si>
    <t>E-tron</t>
  </si>
  <si>
    <t>A5</t>
  </si>
  <si>
    <t>Q3</t>
  </si>
  <si>
    <t>Q5</t>
  </si>
  <si>
    <t>A1</t>
  </si>
  <si>
    <t>Q2</t>
  </si>
  <si>
    <t>Q8</t>
  </si>
  <si>
    <t>Q7</t>
  </si>
  <si>
    <t>A7</t>
  </si>
  <si>
    <t>TT</t>
  </si>
  <si>
    <t>S6</t>
  </si>
  <si>
    <t>A8</t>
  </si>
  <si>
    <t>R8</t>
  </si>
  <si>
    <t>S5</t>
  </si>
  <si>
    <t>S3</t>
  </si>
  <si>
    <t>6(7)</t>
  </si>
  <si>
    <t>Mercedes</t>
  </si>
  <si>
    <t>E-klass</t>
  </si>
  <si>
    <t>A-klass</t>
  </si>
  <si>
    <t>GLC</t>
  </si>
  <si>
    <t>CLA</t>
  </si>
  <si>
    <t>C-klass</t>
  </si>
  <si>
    <t>GLE</t>
  </si>
  <si>
    <t>GLA</t>
  </si>
  <si>
    <t>B-klass</t>
  </si>
  <si>
    <t>EQ</t>
  </si>
  <si>
    <t>GLB</t>
  </si>
  <si>
    <t>V-klass</t>
  </si>
  <si>
    <t>G wagon</t>
  </si>
  <si>
    <t>GT</t>
  </si>
  <si>
    <t>108-314</t>
  </si>
  <si>
    <t>Vito</t>
  </si>
  <si>
    <t>CLS</t>
  </si>
  <si>
    <t>Sprinter</t>
  </si>
  <si>
    <t>Cl/s280-600</t>
  </si>
  <si>
    <t>GL</t>
  </si>
  <si>
    <t>SLK</t>
  </si>
  <si>
    <t>Citan</t>
  </si>
  <si>
    <t>Vaneo</t>
  </si>
  <si>
    <t>7(5)</t>
  </si>
  <si>
    <t>BMW</t>
  </si>
  <si>
    <t>3-serie</t>
  </si>
  <si>
    <t>5-serie</t>
  </si>
  <si>
    <t>X1</t>
  </si>
  <si>
    <t>1-serie</t>
  </si>
  <si>
    <t>X3</t>
  </si>
  <si>
    <t>X5</t>
  </si>
  <si>
    <t>I3</t>
  </si>
  <si>
    <t>2-serie</t>
  </si>
  <si>
    <t>4-serie</t>
  </si>
  <si>
    <t>X4</t>
  </si>
  <si>
    <t>X7</t>
  </si>
  <si>
    <t>X2</t>
  </si>
  <si>
    <t>X6</t>
  </si>
  <si>
    <t>8-serie</t>
  </si>
  <si>
    <t>Z4</t>
  </si>
  <si>
    <t>6-serie</t>
  </si>
  <si>
    <t>7-serie</t>
  </si>
  <si>
    <t>I8</t>
  </si>
  <si>
    <t>8(8)</t>
  </si>
  <si>
    <t>Skoda</t>
  </si>
  <si>
    <t>Octavia</t>
  </si>
  <si>
    <t>Superb</t>
  </si>
  <si>
    <t>Kodiaq</t>
  </si>
  <si>
    <t>Kamiq</t>
  </si>
  <si>
    <t>Fabia</t>
  </si>
  <si>
    <t>Scala</t>
  </si>
  <si>
    <t>Karoq</t>
  </si>
  <si>
    <t>Citigo</t>
  </si>
  <si>
    <t>Rapid</t>
  </si>
  <si>
    <t>9(11)</t>
  </si>
  <si>
    <t>Peugeot</t>
  </si>
  <si>
    <t>Rifter</t>
  </si>
  <si>
    <t>Boxer</t>
  </si>
  <si>
    <t>Expert</t>
  </si>
  <si>
    <t>ION</t>
  </si>
  <si>
    <t>Partner</t>
  </si>
  <si>
    <t>Boxer minibuss</t>
  </si>
  <si>
    <t>10(10)</t>
  </si>
  <si>
    <t>Seat</t>
  </si>
  <si>
    <t>Leon</t>
  </si>
  <si>
    <t>Ibiza</t>
  </si>
  <si>
    <t>Arona</t>
  </si>
  <si>
    <t>Ateca</t>
  </si>
  <si>
    <t>Tarraco</t>
  </si>
  <si>
    <t>Alhambra</t>
  </si>
  <si>
    <t>MII</t>
  </si>
  <si>
    <t>Cupra formentor</t>
  </si>
  <si>
    <t>11(9)</t>
  </si>
  <si>
    <t>Renault</t>
  </si>
  <si>
    <t>Clio</t>
  </si>
  <si>
    <t>ZOE</t>
  </si>
  <si>
    <t>Captur</t>
  </si>
  <si>
    <t>Koleos</t>
  </si>
  <si>
    <t>Megane</t>
  </si>
  <si>
    <t>Master</t>
  </si>
  <si>
    <t>Trafic</t>
  </si>
  <si>
    <t>Kadjar</t>
  </si>
  <si>
    <t>Scenic</t>
  </si>
  <si>
    <t>Talisman</t>
  </si>
  <si>
    <t>Espace</t>
  </si>
  <si>
    <t>12(14)</t>
  </si>
  <si>
    <t>Hyundai</t>
  </si>
  <si>
    <t>Kona</t>
  </si>
  <si>
    <t>Ioniq</t>
  </si>
  <si>
    <t>I20</t>
  </si>
  <si>
    <t>I30</t>
  </si>
  <si>
    <t>Tucson</t>
  </si>
  <si>
    <t>I10</t>
  </si>
  <si>
    <t>Santa fe</t>
  </si>
  <si>
    <t>Nexo</t>
  </si>
  <si>
    <t>Ix20</t>
  </si>
  <si>
    <t>13(12)</t>
  </si>
  <si>
    <t>Ford</t>
  </si>
  <si>
    <t>Focus</t>
  </si>
  <si>
    <t>Kuga</t>
  </si>
  <si>
    <t>Puma</t>
  </si>
  <si>
    <t>Fiesta</t>
  </si>
  <si>
    <t>Transit</t>
  </si>
  <si>
    <t>Mondeo</t>
  </si>
  <si>
    <t>Mustang</t>
  </si>
  <si>
    <t>Explorer</t>
  </si>
  <si>
    <t>Tourneo custom</t>
  </si>
  <si>
    <t>S-max</t>
  </si>
  <si>
    <t>Transit custom</t>
  </si>
  <si>
    <t>Tourneo connect</t>
  </si>
  <si>
    <t>Galaxy</t>
  </si>
  <si>
    <t>Ecosport</t>
  </si>
  <si>
    <t>Courier</t>
  </si>
  <si>
    <t>Edge</t>
  </si>
  <si>
    <t>C-max</t>
  </si>
  <si>
    <t>Grand c-max</t>
  </si>
  <si>
    <t>Tourneo courier</t>
  </si>
  <si>
    <t>14(16)</t>
  </si>
  <si>
    <t>Fiat</t>
  </si>
  <si>
    <t>Ducato</t>
  </si>
  <si>
    <t>Tipo</t>
  </si>
  <si>
    <t>500x</t>
  </si>
  <si>
    <t>Panda</t>
  </si>
  <si>
    <t>Coupe</t>
  </si>
  <si>
    <t>Abarth</t>
  </si>
  <si>
    <t>Talento</t>
  </si>
  <si>
    <t>Doblo</t>
  </si>
  <si>
    <t>500l</t>
  </si>
  <si>
    <t>15(13)</t>
  </si>
  <si>
    <t>Nissan</t>
  </si>
  <si>
    <t>Qashqai</t>
  </si>
  <si>
    <t>Leaf</t>
  </si>
  <si>
    <t>Juke</t>
  </si>
  <si>
    <t>X-trail</t>
  </si>
  <si>
    <t>Nv200</t>
  </si>
  <si>
    <t>Nv300</t>
  </si>
  <si>
    <t>Micra</t>
  </si>
  <si>
    <t>Gt-r</t>
  </si>
  <si>
    <t>370 z</t>
  </si>
  <si>
    <t>Nv400</t>
  </si>
  <si>
    <t>17(15)</t>
  </si>
  <si>
    <t>Mitsubishi</t>
  </si>
  <si>
    <t>Outlander</t>
  </si>
  <si>
    <t>Eclipse</t>
  </si>
  <si>
    <t>ASX</t>
  </si>
  <si>
    <t>Space star</t>
  </si>
  <si>
    <t>18(22)</t>
  </si>
  <si>
    <t>Citroen</t>
  </si>
  <si>
    <t>C5 aircross</t>
  </si>
  <si>
    <t>C3</t>
  </si>
  <si>
    <t>C3 aircross</t>
  </si>
  <si>
    <t>C4 cactus</t>
  </si>
  <si>
    <t>Jumper</t>
  </si>
  <si>
    <t>C4 spacetourer</t>
  </si>
  <si>
    <t>Berlingo</t>
  </si>
  <si>
    <t>C4 picasso</t>
  </si>
  <si>
    <t>C1</t>
  </si>
  <si>
    <t>Jumpy</t>
  </si>
  <si>
    <t>C4</t>
  </si>
  <si>
    <t>C5</t>
  </si>
  <si>
    <t>19(21)</t>
  </si>
  <si>
    <t>Mini</t>
  </si>
  <si>
    <t>Hatch</t>
  </si>
  <si>
    <t>Countryman</t>
  </si>
  <si>
    <t>Clubman</t>
  </si>
  <si>
    <t>20(26)</t>
  </si>
  <si>
    <t>Porsche</t>
  </si>
  <si>
    <t>Cayenne</t>
  </si>
  <si>
    <t>Taycan</t>
  </si>
  <si>
    <t>Macan</t>
  </si>
  <si>
    <t>Panamera</t>
  </si>
  <si>
    <t>21(17)</t>
  </si>
  <si>
    <t>Mazda</t>
  </si>
  <si>
    <t>Cx-30</t>
  </si>
  <si>
    <t>Cx-5</t>
  </si>
  <si>
    <t>Mx-30</t>
  </si>
  <si>
    <t>Mazda3</t>
  </si>
  <si>
    <t>Mazda2</t>
  </si>
  <si>
    <t>MX5</t>
  </si>
  <si>
    <t>Mazda6</t>
  </si>
  <si>
    <t>Cx-3</t>
  </si>
  <si>
    <t>22(25)</t>
  </si>
  <si>
    <t>Suzuki</t>
  </si>
  <si>
    <t>Vitara</t>
  </si>
  <si>
    <t>Swift</t>
  </si>
  <si>
    <t>S-cross</t>
  </si>
  <si>
    <t>Jimny</t>
  </si>
  <si>
    <t>Ignis</t>
  </si>
  <si>
    <t>23(23)</t>
  </si>
  <si>
    <t>Opel</t>
  </si>
  <si>
    <t>Corsa</t>
  </si>
  <si>
    <t>Grandland x</t>
  </si>
  <si>
    <t>Astra</t>
  </si>
  <si>
    <t>Crossland x</t>
  </si>
  <si>
    <t>Insignia</t>
  </si>
  <si>
    <t>Zafira</t>
  </si>
  <si>
    <t>Combo</t>
  </si>
  <si>
    <t>Mokka</t>
  </si>
  <si>
    <t>Movano</t>
  </si>
  <si>
    <t>Vivaro</t>
  </si>
  <si>
    <t>Adam</t>
  </si>
  <si>
    <t>24(19)</t>
  </si>
  <si>
    <t>Dacia</t>
  </si>
  <si>
    <t>Duster</t>
  </si>
  <si>
    <t>Sandero</t>
  </si>
  <si>
    <t>Logan</t>
  </si>
  <si>
    <t>Lodgy</t>
  </si>
  <si>
    <t>25(20)</t>
  </si>
  <si>
    <t>Subaru</t>
  </si>
  <si>
    <t>Outback</t>
  </si>
  <si>
    <t>Forester</t>
  </si>
  <si>
    <t>XV</t>
  </si>
  <si>
    <t>Impreza</t>
  </si>
  <si>
    <t>Levorg</t>
  </si>
  <si>
    <t>BRZ</t>
  </si>
  <si>
    <t>26(55)</t>
  </si>
  <si>
    <t>Polestar</t>
  </si>
  <si>
    <t>27(24)</t>
  </si>
  <si>
    <t>Honda</t>
  </si>
  <si>
    <t>Civic</t>
  </si>
  <si>
    <t>Hr-v</t>
  </si>
  <si>
    <t>Cr-v</t>
  </si>
  <si>
    <t>Jazz</t>
  </si>
  <si>
    <t>E</t>
  </si>
  <si>
    <t>Fr-v</t>
  </si>
  <si>
    <t>28(27)</t>
  </si>
  <si>
    <t>Lexus</t>
  </si>
  <si>
    <t>Nx300h</t>
  </si>
  <si>
    <t>Ct200h</t>
  </si>
  <si>
    <t>RX</t>
  </si>
  <si>
    <t>29(30)</t>
  </si>
  <si>
    <t>Land Rover</t>
  </si>
  <si>
    <t>Evoque</t>
  </si>
  <si>
    <t>Discvry</t>
  </si>
  <si>
    <t>Velar</t>
  </si>
  <si>
    <t>Defender</t>
  </si>
  <si>
    <t>Discovery</t>
  </si>
  <si>
    <t>30(29)</t>
  </si>
  <si>
    <t>Jeep</t>
  </si>
  <si>
    <t>Compass</t>
  </si>
  <si>
    <t>Wrangler</t>
  </si>
  <si>
    <t>Renegade</t>
  </si>
  <si>
    <t>Grand cherokee</t>
  </si>
  <si>
    <t>Cherokee</t>
  </si>
  <si>
    <t>31(28)</t>
  </si>
  <si>
    <t>Jaguar</t>
  </si>
  <si>
    <t>F-pace</t>
  </si>
  <si>
    <t>I-pace</t>
  </si>
  <si>
    <t>XF</t>
  </si>
  <si>
    <t>E-pace</t>
  </si>
  <si>
    <t>F</t>
  </si>
  <si>
    <t>XE</t>
  </si>
  <si>
    <t>XJ</t>
  </si>
  <si>
    <t>32(52)</t>
  </si>
  <si>
    <t>Kabe</t>
  </si>
  <si>
    <t>Husbil</t>
  </si>
  <si>
    <t>33(31)</t>
  </si>
  <si>
    <t>Alfa Romeo</t>
  </si>
  <si>
    <t>Giulia</t>
  </si>
  <si>
    <t>Stelvio</t>
  </si>
  <si>
    <t>Giulietta</t>
  </si>
  <si>
    <t>34(34)</t>
  </si>
  <si>
    <t>DS</t>
  </si>
  <si>
    <t>35(35)</t>
  </si>
  <si>
    <t>Övriga</t>
  </si>
  <si>
    <t>Fabrikat</t>
  </si>
  <si>
    <t>36(32)</t>
  </si>
  <si>
    <t>LR / Land Rover</t>
  </si>
  <si>
    <t>/ range rover</t>
  </si>
  <si>
    <t>37(36)</t>
  </si>
  <si>
    <t>Ferrari</t>
  </si>
  <si>
    <t>Portofino</t>
  </si>
  <si>
    <t>38(38)</t>
  </si>
  <si>
    <t>Iveco</t>
  </si>
  <si>
    <t>Daily</t>
  </si>
  <si>
    <t>39(39)</t>
  </si>
  <si>
    <t>Lamborghini</t>
  </si>
  <si>
    <t>40(40)</t>
  </si>
  <si>
    <t>Bentley</t>
  </si>
  <si>
    <t>Bentayga</t>
  </si>
  <si>
    <t>Continental</t>
  </si>
  <si>
    <t>Flying spur</t>
  </si>
  <si>
    <t>Mulsanne</t>
  </si>
  <si>
    <t>41(56)</t>
  </si>
  <si>
    <t>Ssangyong</t>
  </si>
  <si>
    <t>Korando</t>
  </si>
  <si>
    <t>42(42)</t>
  </si>
  <si>
    <t>Mclaren</t>
  </si>
  <si>
    <t>43(43)</t>
  </si>
  <si>
    <t>Morgan</t>
  </si>
  <si>
    <t>44(50)</t>
  </si>
  <si>
    <t>Dodge</t>
  </si>
  <si>
    <t>Challenger</t>
  </si>
  <si>
    <t>Durango</t>
  </si>
  <si>
    <t>Charger</t>
  </si>
  <si>
    <t>45(33)</t>
  </si>
  <si>
    <t>Chevrolet</t>
  </si>
  <si>
    <t>Corvette</t>
  </si>
  <si>
    <t>Camaro</t>
  </si>
  <si>
    <t>46(44)</t>
  </si>
  <si>
    <t>Alpine</t>
  </si>
  <si>
    <t>A110</t>
  </si>
  <si>
    <t>47(45)</t>
  </si>
  <si>
    <t>Smart</t>
  </si>
  <si>
    <t>48(54)</t>
  </si>
  <si>
    <t>Nevs</t>
  </si>
  <si>
    <t>49(53)</t>
  </si>
  <si>
    <t>Maxus</t>
  </si>
  <si>
    <t>Euniq</t>
  </si>
  <si>
    <t>50(49)</t>
  </si>
  <si>
    <t>Rolls-royce</t>
  </si>
  <si>
    <t>Cullinan</t>
  </si>
  <si>
    <t>Dawn</t>
  </si>
  <si>
    <t>Phantom</t>
  </si>
  <si>
    <t>51(37)</t>
  </si>
  <si>
    <t>Amatörbygge</t>
  </si>
  <si>
    <t>52(48)</t>
  </si>
  <si>
    <t>Lotus</t>
  </si>
  <si>
    <t>53(41)</t>
  </si>
  <si>
    <t>Cadillac</t>
  </si>
  <si>
    <t>ATS</t>
  </si>
  <si>
    <t>CTS</t>
  </si>
  <si>
    <t>Escalade</t>
  </si>
  <si>
    <t>SRX</t>
  </si>
  <si>
    <t>54(46)</t>
  </si>
  <si>
    <t>Aston Martin</t>
  </si>
  <si>
    <t>Martin</t>
  </si>
  <si>
    <t>55(47)</t>
  </si>
  <si>
    <t>Man</t>
  </si>
  <si>
    <t>Chassi husbil</t>
  </si>
  <si>
    <t>56(51)</t>
  </si>
  <si>
    <t>Maserati</t>
  </si>
  <si>
    <t>Personbilar nyregistreringar november 2020</t>
  </si>
  <si>
    <t>2020-11-01 -&gt; 2020-11-30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</si>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</sst>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Audi</c:v>
                </c:pt>
                <c:pt idx="5">
                  <c:v>Mercedes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Renault</c:v>
                </c:pt>
                <c:pt idx="11">
                  <c:v>Hyundai</c:v>
                </c:pt>
                <c:pt idx="12">
                  <c:v>Ford</c:v>
                </c:pt>
                <c:pt idx="13">
                  <c:v>Fiat</c:v>
                </c:pt>
                <c:pt idx="14">
                  <c:v>Nissan</c:v>
                </c:pt>
                <c:pt idx="15">
                  <c:v>Mitsubishi</c:v>
                </c:pt>
                <c:pt idx="16">
                  <c:v>Citroen</c:v>
                </c:pt>
                <c:pt idx="17">
                  <c:v>Mini</c:v>
                </c:pt>
                <c:pt idx="18">
                  <c:v>Porsche</c:v>
                </c:pt>
                <c:pt idx="19">
                  <c:v>Mazda</c:v>
                </c:pt>
                <c:pt idx="20">
                  <c:v>Suzuki</c:v>
                </c:pt>
                <c:pt idx="21">
                  <c:v>Opel</c:v>
                </c:pt>
                <c:pt idx="22">
                  <c:v>Dacia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17.85766481437577</c:v>
                </c:pt>
                <c:pt idx="1">
                  <c:v>13.727521621788396</c:v>
                </c:pt>
                <c:pt idx="2">
                  <c:v>7.6536096938361258</c:v>
                </c:pt>
                <c:pt idx="3">
                  <c:v>6.7130659582276468</c:v>
                </c:pt>
                <c:pt idx="4">
                  <c:v>5.7114648254180649</c:v>
                </c:pt>
                <c:pt idx="5">
                  <c:v>5.6656717775172369</c:v>
                </c:pt>
                <c:pt idx="6">
                  <c:v>5.8949617904107408</c:v>
                </c:pt>
                <c:pt idx="7">
                  <c:v>5.2067669783408626</c:v>
                </c:pt>
                <c:pt idx="8">
                  <c:v>2.6371599216646584</c:v>
                </c:pt>
                <c:pt idx="9">
                  <c:v>2.6956191317508207</c:v>
                </c:pt>
                <c:pt idx="10">
                  <c:v>3.1519257438122548</c:v>
                </c:pt>
                <c:pt idx="11">
                  <c:v>1.8158080199540769</c:v>
                </c:pt>
                <c:pt idx="12">
                  <c:v>2.538753584686285</c:v>
                </c:pt>
                <c:pt idx="13">
                  <c:v>1.7917747891408771</c:v>
                </c:pt>
                <c:pt idx="14">
                  <c:v>2.2146297420974514</c:v>
                </c:pt>
                <c:pt idx="15">
                  <c:v>1.8015179908219041</c:v>
                </c:pt>
                <c:pt idx="16">
                  <c:v>0.97107243420903067</c:v>
                </c:pt>
                <c:pt idx="17">
                  <c:v>1.1162461392563339</c:v>
                </c:pt>
                <c:pt idx="18">
                  <c:v>0.64662381823082948</c:v>
                </c:pt>
                <c:pt idx="19">
                  <c:v>1.6839500238708442</c:v>
                </c:pt>
                <c:pt idx="20">
                  <c:v>0.71872351067042972</c:v>
                </c:pt>
                <c:pt idx="21">
                  <c:v>0.8551283342048086</c:v>
                </c:pt>
                <c:pt idx="22">
                  <c:v>1.2302415989243505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88-4EEF-8ECC-81DAB2DB6AD1}"/>
            </c:ext>
          </c:extLst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Audi</c:v>
                </c:pt>
                <c:pt idx="5">
                  <c:v>Mercedes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Renault</c:v>
                </c:pt>
                <c:pt idx="11">
                  <c:v>Hyundai</c:v>
                </c:pt>
                <c:pt idx="12">
                  <c:v>Ford</c:v>
                </c:pt>
                <c:pt idx="13">
                  <c:v>Fiat</c:v>
                </c:pt>
                <c:pt idx="14">
                  <c:v>Nissan</c:v>
                </c:pt>
                <c:pt idx="15">
                  <c:v>Mitsubishi</c:v>
                </c:pt>
                <c:pt idx="16">
                  <c:v>Citroen</c:v>
                </c:pt>
                <c:pt idx="17">
                  <c:v>Mini</c:v>
                </c:pt>
                <c:pt idx="18">
                  <c:v>Porsche</c:v>
                </c:pt>
                <c:pt idx="19">
                  <c:v>Mazda</c:v>
                </c:pt>
                <c:pt idx="20">
                  <c:v>Suzuki</c:v>
                </c:pt>
                <c:pt idx="21">
                  <c:v>Opel</c:v>
                </c:pt>
                <c:pt idx="22">
                  <c:v>Dacia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18.147589776268447</c:v>
                </c:pt>
                <c:pt idx="1">
                  <c:v>14.334284004631609</c:v>
                </c:pt>
                <c:pt idx="2">
                  <c:v>8.8692192320544603</c:v>
                </c:pt>
                <c:pt idx="3">
                  <c:v>7.8177819569322589</c:v>
                </c:pt>
                <c:pt idx="4">
                  <c:v>6.4795890613221845</c:v>
                </c:pt>
                <c:pt idx="5">
                  <c:v>6.1520348769437598</c:v>
                </c:pt>
                <c:pt idx="6">
                  <c:v>5.799224438728328</c:v>
                </c:pt>
                <c:pt idx="7">
                  <c:v>4.7454558170980956</c:v>
                </c:pt>
                <c:pt idx="8">
                  <c:v>3.1574202873773127</c:v>
                </c:pt>
                <c:pt idx="9">
                  <c:v>2.7844048460922748</c:v>
                </c:pt>
                <c:pt idx="10">
                  <c:v>2.7735252290547945</c:v>
                </c:pt>
                <c:pt idx="11">
                  <c:v>2.2342070701968435</c:v>
                </c:pt>
                <c:pt idx="12">
                  <c:v>2.067515794872592</c:v>
                </c:pt>
                <c:pt idx="13">
                  <c:v>1.6397137106488138</c:v>
                </c:pt>
                <c:pt idx="14">
                  <c:v>1.5678305266511761</c:v>
                </c:pt>
                <c:pt idx="15">
                  <c:v>1.184712583831335</c:v>
                </c:pt>
                <c:pt idx="16">
                  <c:v>1.0739736246998393</c:v>
                </c:pt>
                <c:pt idx="17">
                  <c:v>1.0662024696730676</c:v>
                </c:pt>
                <c:pt idx="18">
                  <c:v>0.84861012892346177</c:v>
                </c:pt>
                <c:pt idx="19">
                  <c:v>0.66521087029165149</c:v>
                </c:pt>
                <c:pt idx="20">
                  <c:v>0.64733721373007669</c:v>
                </c:pt>
                <c:pt idx="21">
                  <c:v>0.64422875171936811</c:v>
                </c:pt>
                <c:pt idx="22">
                  <c:v>0.61819538237968308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88-4EEF-8ECC-81DAB2DB6A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48435200"/>
        <c:axId val="48436736"/>
        <c:axId val="0"/>
      </c:bar3DChart>
      <c:catAx>
        <c:axId val="48435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48436736"/>
        <c:crosses val="autoZero"/>
        <c:auto val="0"/>
        <c:lblAlgn val="ctr"/>
        <c:lblOffset val="100"/>
        <c:noMultiLvlLbl val="0"/>
      </c:catAx>
      <c:valAx>
        <c:axId val="48436736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4843520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Data!$G$1:$G$23</c:f>
              <c:strCache>
                <c:ptCount val="23"/>
                <c:pt idx="0">
                  <c:v>Citroen</c:v>
                </c:pt>
                <c:pt idx="1">
                  <c:v>Toyota</c:v>
                </c:pt>
                <c:pt idx="2">
                  <c:v>Mercedes</c:v>
                </c:pt>
                <c:pt idx="3">
                  <c:v>Opel</c:v>
                </c:pt>
                <c:pt idx="4">
                  <c:v>Porsche</c:v>
                </c:pt>
                <c:pt idx="5">
                  <c:v>BMW</c:v>
                </c:pt>
                <c:pt idx="6">
                  <c:v>Peugeot</c:v>
                </c:pt>
                <c:pt idx="7">
                  <c:v>Mini</c:v>
                </c:pt>
                <c:pt idx="8">
                  <c:v>Nissan</c:v>
                </c:pt>
                <c:pt idx="9">
                  <c:v>Volvo</c:v>
                </c:pt>
                <c:pt idx="10">
                  <c:v>Audi</c:v>
                </c:pt>
                <c:pt idx="11">
                  <c:v>Kia</c:v>
                </c:pt>
                <c:pt idx="12">
                  <c:v>VW</c:v>
                </c:pt>
                <c:pt idx="13">
                  <c:v>Seat</c:v>
                </c:pt>
                <c:pt idx="14">
                  <c:v>Mitsubishi</c:v>
                </c:pt>
                <c:pt idx="15">
                  <c:v>Hyundai</c:v>
                </c:pt>
                <c:pt idx="16">
                  <c:v>Renault</c:v>
                </c:pt>
                <c:pt idx="17">
                  <c:v>Skoda</c:v>
                </c:pt>
                <c:pt idx="18">
                  <c:v>Ford</c:v>
                </c:pt>
                <c:pt idx="19">
                  <c:v>Suzuki</c:v>
                </c:pt>
                <c:pt idx="20">
                  <c:v>Dacia</c:v>
                </c:pt>
                <c:pt idx="21">
                  <c:v>Mazda</c:v>
                </c:pt>
                <c:pt idx="22">
                  <c:v>Fiat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100.74626865671641</c:v>
                </c:pt>
                <c:pt idx="1">
                  <c:v>21.670428893905193</c:v>
                </c:pt>
                <c:pt idx="2">
                  <c:v>15.484311050477489</c:v>
                </c:pt>
                <c:pt idx="3">
                  <c:v>8.0882352941176467</c:v>
                </c:pt>
                <c:pt idx="4">
                  <c:v>3.6866359447004609</c:v>
                </c:pt>
                <c:pt idx="5">
                  <c:v>-1.8887187340479834</c:v>
                </c:pt>
                <c:pt idx="6">
                  <c:v>-3.3507853403141366</c:v>
                </c:pt>
                <c:pt idx="7">
                  <c:v>-3.9039039039039038</c:v>
                </c:pt>
                <c:pt idx="8">
                  <c:v>-9.2063492063492074</c:v>
                </c:pt>
                <c:pt idx="9">
                  <c:v>-10.910763569457222</c:v>
                </c:pt>
                <c:pt idx="10">
                  <c:v>-15.110178384050368</c:v>
                </c:pt>
                <c:pt idx="11">
                  <c:v>-15.885545140601876</c:v>
                </c:pt>
                <c:pt idx="12">
                  <c:v>-17.720574519679165</c:v>
                </c:pt>
                <c:pt idx="13">
                  <c:v>-19.726027397260275</c:v>
                </c:pt>
                <c:pt idx="14">
                  <c:v>-21.095334685598377</c:v>
                </c:pt>
                <c:pt idx="15">
                  <c:v>-25.396825396825395</c:v>
                </c:pt>
                <c:pt idx="16">
                  <c:v>-25.696969696969695</c:v>
                </c:pt>
                <c:pt idx="17">
                  <c:v>-37.33239237826394</c:v>
                </c:pt>
                <c:pt idx="18">
                  <c:v>-38.213762811127374</c:v>
                </c:pt>
                <c:pt idx="19">
                  <c:v>-40.416666666666664</c:v>
                </c:pt>
                <c:pt idx="20">
                  <c:v>-42.201834862385326</c:v>
                </c:pt>
                <c:pt idx="21">
                  <c:v>-57.120743034055735</c:v>
                </c:pt>
                <c:pt idx="22">
                  <c:v>-60.349127182044896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C6-4F56-B510-8261325DF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41038336"/>
        <c:axId val="141039872"/>
        <c:axId val="0"/>
      </c:bar3DChart>
      <c:catAx>
        <c:axId val="141038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41039872"/>
        <c:crosses val="autoZero"/>
        <c:auto val="0"/>
        <c:lblAlgn val="ctr"/>
        <c:lblOffset val="100"/>
        <c:noMultiLvlLbl val="0"/>
      </c:catAx>
      <c:valAx>
        <c:axId val="14103987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410383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7</xdr:row>
      <xdr:rowOff>76200</xdr:rowOff>
    </xdr:from>
    <xdr:to>
      <xdr:col>1</xdr:col>
      <xdr:colOff>596900</xdr:colOff>
      <xdr:row>9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409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88900</xdr:rowOff>
    </xdr:from>
    <xdr:to>
      <xdr:col>2</xdr:col>
      <xdr:colOff>393700</xdr:colOff>
      <xdr:row>14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374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19</xdr:row>
      <xdr:rowOff>152400</xdr:rowOff>
    </xdr:from>
    <xdr:to>
      <xdr:col>3</xdr:col>
      <xdr:colOff>190500</xdr:colOff>
      <xdr:row>20</xdr:row>
      <xdr:rowOff>127000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771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21</xdr:row>
      <xdr:rowOff>12700</xdr:rowOff>
    </xdr:from>
    <xdr:to>
      <xdr:col>3</xdr:col>
      <xdr:colOff>596900</xdr:colOff>
      <xdr:row>21</xdr:row>
      <xdr:rowOff>177800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013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22</xdr:row>
      <xdr:rowOff>139700</xdr:rowOff>
    </xdr:from>
    <xdr:to>
      <xdr:col>4</xdr:col>
      <xdr:colOff>393700</xdr:colOff>
      <xdr:row>23</xdr:row>
      <xdr:rowOff>114300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330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23</xdr:row>
      <xdr:rowOff>0</xdr:rowOff>
    </xdr:from>
    <xdr:to>
      <xdr:col>5</xdr:col>
      <xdr:colOff>190500</xdr:colOff>
      <xdr:row>24</xdr:row>
      <xdr:rowOff>127000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81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25400</xdr:rowOff>
    </xdr:from>
    <xdr:to>
      <xdr:col>5</xdr:col>
      <xdr:colOff>596900</xdr:colOff>
      <xdr:row>24</xdr:row>
      <xdr:rowOff>152400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406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165100</xdr:rowOff>
    </xdr:from>
    <xdr:to>
      <xdr:col>6</xdr:col>
      <xdr:colOff>393700</xdr:colOff>
      <xdr:row>25</xdr:row>
      <xdr:rowOff>101600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46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101600</xdr:rowOff>
    </xdr:from>
    <xdr:to>
      <xdr:col>7</xdr:col>
      <xdr:colOff>190500</xdr:colOff>
      <xdr:row>28</xdr:row>
      <xdr:rowOff>38100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54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152400</xdr:rowOff>
    </xdr:from>
    <xdr:to>
      <xdr:col>7</xdr:col>
      <xdr:colOff>596900</xdr:colOff>
      <xdr:row>29</xdr:row>
      <xdr:rowOff>88900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95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38100</xdr:rowOff>
    </xdr:from>
    <xdr:to>
      <xdr:col>8</xdr:col>
      <xdr:colOff>393700</xdr:colOff>
      <xdr:row>28</xdr:row>
      <xdr:rowOff>165100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76200</xdr:rowOff>
    </xdr:from>
    <xdr:to>
      <xdr:col>9</xdr:col>
      <xdr:colOff>190500</xdr:colOff>
      <xdr:row>29</xdr:row>
      <xdr:rowOff>50800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410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165100</xdr:rowOff>
    </xdr:from>
    <xdr:to>
      <xdr:col>9</xdr:col>
      <xdr:colOff>596900</xdr:colOff>
      <xdr:row>28</xdr:row>
      <xdr:rowOff>139700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308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152400</xdr:rowOff>
    </xdr:from>
    <xdr:to>
      <xdr:col>10</xdr:col>
      <xdr:colOff>393700</xdr:colOff>
      <xdr:row>30</xdr:row>
      <xdr:rowOff>88900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25400</xdr:rowOff>
    </xdr:from>
    <xdr:to>
      <xdr:col>11</xdr:col>
      <xdr:colOff>190500</xdr:colOff>
      <xdr:row>29</xdr:row>
      <xdr:rowOff>152400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114300</xdr:rowOff>
    </xdr:from>
    <xdr:to>
      <xdr:col>11</xdr:col>
      <xdr:colOff>596900</xdr:colOff>
      <xdr:row>30</xdr:row>
      <xdr:rowOff>50800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88900</xdr:rowOff>
    </xdr:from>
    <xdr:to>
      <xdr:col>12</xdr:col>
      <xdr:colOff>393700</xdr:colOff>
      <xdr:row>31</xdr:row>
      <xdr:rowOff>25400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63500</xdr:rowOff>
    </xdr:from>
    <xdr:to>
      <xdr:col>13</xdr:col>
      <xdr:colOff>190500</xdr:colOff>
      <xdr:row>31</xdr:row>
      <xdr:rowOff>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8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63500</xdr:rowOff>
    </xdr:from>
    <xdr:to>
      <xdr:col>14</xdr:col>
      <xdr:colOff>393700</xdr:colOff>
      <xdr:row>30</xdr:row>
      <xdr:rowOff>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397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114300</xdr:rowOff>
    </xdr:from>
    <xdr:to>
      <xdr:col>15</xdr:col>
      <xdr:colOff>190500</xdr:colOff>
      <xdr:row>31</xdr:row>
      <xdr:rowOff>50800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638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50800</xdr:rowOff>
    </xdr:from>
    <xdr:to>
      <xdr:col>15</xdr:col>
      <xdr:colOff>596900</xdr:colOff>
      <xdr:row>30</xdr:row>
      <xdr:rowOff>177800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75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28</xdr:row>
      <xdr:rowOff>127000</xdr:rowOff>
    </xdr:from>
    <xdr:to>
      <xdr:col>16</xdr:col>
      <xdr:colOff>393700</xdr:colOff>
      <xdr:row>30</xdr:row>
      <xdr:rowOff>63500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4610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S400"/>
  <sheetViews>
    <sheetView tabSelected="1" zoomScaleNormal="100" workbookViewId="0">
      <pane ySplit="9" topLeftCell="A10" activePane="bottomLeft" state="frozen"/>
      <selection pane="bottomLeft" activeCell="K4" sqref="K4"/>
    </sheetView>
  </sheetViews>
  <sheetFormatPr defaultRowHeight="14.5" outlineLevelRow="1" x14ac:dyDescent="0.35"/>
  <cols>
    <col min="1" max="1" width="6.54296875" style="8" customWidth="1"/>
    <col min="2" max="2" width="18.54296875" customWidth="1"/>
    <col min="3" max="3" width="4.1796875" style="39" customWidth="1"/>
    <col min="4" max="4" width="3.453125" style="2" customWidth="1"/>
    <col min="5" max="6" width="7.7265625" customWidth="1"/>
    <col min="7" max="7" width="8.54296875" customWidth="1"/>
    <col min="8" max="8" width="9.453125" bestFit="1" customWidth="1"/>
    <col min="9" max="9" width="8.7265625" customWidth="1"/>
    <col min="10" max="11" width="7.7265625" customWidth="1"/>
    <col min="12" max="12" width="8.54296875" customWidth="1"/>
  </cols>
  <sheetData>
    <row r="1" spans="1:19" ht="21" x14ac:dyDescent="0.5">
      <c r="E1" s="52" t="s">
        <v>429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35">
      <c r="E2" s="3"/>
      <c r="F2" s="3"/>
      <c r="G2" s="3"/>
    </row>
    <row r="3" spans="1:19" x14ac:dyDescent="0.35">
      <c r="G3" s="12" t="s">
        <v>1</v>
      </c>
      <c r="H3" s="9">
        <f>CntPeriod/RegDagar</f>
        <v>1265.2857142857142</v>
      </c>
      <c r="J3" s="4" t="s">
        <v>3</v>
      </c>
      <c r="K3" s="5">
        <v>21</v>
      </c>
      <c r="L3" s="5"/>
    </row>
    <row r="4" spans="1:19" x14ac:dyDescent="0.35">
      <c r="G4" s="12" t="s">
        <v>2</v>
      </c>
      <c r="H4" s="4">
        <f>CntPeriod</f>
        <v>26571</v>
      </c>
      <c r="J4" s="4"/>
      <c r="K4" s="4"/>
      <c r="L4" s="4"/>
      <c r="M4" s="4"/>
    </row>
    <row r="5" spans="1:19" ht="10" customHeight="1" x14ac:dyDescent="0.3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3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35">
      <c r="E7" s="64" t="s">
        <v>430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5" customHeight="1" x14ac:dyDescent="0.3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35">
      <c r="A9" s="38" t="s">
        <v>14</v>
      </c>
      <c r="B9" s="1" t="s">
        <v>12</v>
      </c>
      <c r="C9" s="41"/>
      <c r="E9" s="13">
        <v>2020</v>
      </c>
      <c r="F9" s="14">
        <v>2019</v>
      </c>
      <c r="G9" s="29" t="s">
        <v>8</v>
      </c>
      <c r="H9" s="14">
        <v>2020</v>
      </c>
      <c r="I9" s="15">
        <v>2019</v>
      </c>
      <c r="J9" s="13">
        <v>2020</v>
      </c>
      <c r="K9" s="14">
        <v>2019</v>
      </c>
      <c r="L9" s="29" t="s">
        <v>8</v>
      </c>
      <c r="M9" s="14">
        <v>2020</v>
      </c>
      <c r="N9" s="15">
        <v>2019</v>
      </c>
    </row>
    <row r="10" spans="1:19" collapsed="1" x14ac:dyDescent="0.35">
      <c r="A10" s="36" t="s">
        <v>17</v>
      </c>
      <c r="B10" s="1" t="s">
        <v>18</v>
      </c>
      <c r="C10" s="42">
        <f t="shared" ref="C10:C73" si="0">IF(K10=0,"",SUM(((J10-K10)/K10)*100))</f>
        <v>-15.058652359734474</v>
      </c>
      <c r="E10" s="20">
        <v>4842</v>
      </c>
      <c r="F10" s="14">
        <v>5435</v>
      </c>
      <c r="G10" s="31">
        <f t="shared" ref="G10:G73" si="1">IF(F10=0,"",SUM(((E10-F10)/F10)*100))</f>
        <v>-10.910763569457222</v>
      </c>
      <c r="H10" s="32">
        <f t="shared" ref="H10:H73" si="2">IF(E10=0,"",SUM((E10/CntPeriod)*100))</f>
        <v>18.222874562492944</v>
      </c>
      <c r="I10" s="33">
        <f t="shared" ref="I10:I73" si="3">IF(F10=0,"",SUM((F10/CntPeriodPrevYear)*100))</f>
        <v>17.818503704675102</v>
      </c>
      <c r="J10" s="20">
        <v>46705</v>
      </c>
      <c r="K10" s="14">
        <v>54985</v>
      </c>
      <c r="L10" s="31">
        <f t="shared" ref="L10:L73" si="4">IF(K10=0,"",SUM(((J10-K10)/K10)*100))</f>
        <v>-15.058652359734474</v>
      </c>
      <c r="M10" s="32">
        <f t="shared" ref="M10:M73" si="5">IF(J10=0,"",SUM((J10/CntYearAck)*100))</f>
        <v>18.147589776268447</v>
      </c>
      <c r="N10" s="34">
        <f t="shared" ref="N10:N73" si="6">IF(K10=0,"",SUM((K10/CntPrevYearAck)*100))</f>
        <v>17.85766481437577</v>
      </c>
    </row>
    <row r="11" spans="1:19" hidden="1" outlineLevel="1" x14ac:dyDescent="0.35">
      <c r="A11" s="36"/>
      <c r="B11" s="50" t="s">
        <v>19</v>
      </c>
      <c r="C11" s="42">
        <f t="shared" si="0"/>
        <v>-16.333783851429143</v>
      </c>
      <c r="D11" s="48"/>
      <c r="E11" s="20">
        <v>1335</v>
      </c>
      <c r="F11" s="14">
        <v>1945</v>
      </c>
      <c r="G11" s="49">
        <f t="shared" si="1"/>
        <v>-31.362467866323907</v>
      </c>
      <c r="H11" s="33">
        <f t="shared" si="2"/>
        <v>5.024274585073953</v>
      </c>
      <c r="I11" s="33">
        <f t="shared" si="3"/>
        <v>6.376631040587502</v>
      </c>
      <c r="J11" s="20">
        <v>16714</v>
      </c>
      <c r="K11" s="14">
        <v>19977</v>
      </c>
      <c r="L11" s="49">
        <f t="shared" si="4"/>
        <v>-16.333783851429143</v>
      </c>
      <c r="M11" s="33">
        <f t="shared" si="5"/>
        <v>6.4943542558730503</v>
      </c>
      <c r="N11" s="34">
        <f t="shared" si="6"/>
        <v>6.4879979993959207</v>
      </c>
    </row>
    <row r="12" spans="1:19" hidden="1" outlineLevel="1" x14ac:dyDescent="0.35">
      <c r="A12" s="36"/>
      <c r="B12" s="50" t="s">
        <v>20</v>
      </c>
      <c r="C12" s="42">
        <f t="shared" si="0"/>
        <v>0.56111474796595906</v>
      </c>
      <c r="D12" s="48"/>
      <c r="E12" s="20">
        <v>1340</v>
      </c>
      <c r="F12" s="14">
        <v>1164</v>
      </c>
      <c r="G12" s="49">
        <f t="shared" si="1"/>
        <v>15.120274914089347</v>
      </c>
      <c r="H12" s="33">
        <f t="shared" si="2"/>
        <v>5.043092092883219</v>
      </c>
      <c r="I12" s="33">
        <f t="shared" si="3"/>
        <v>3.8161432037243461</v>
      </c>
      <c r="J12" s="20">
        <v>10753</v>
      </c>
      <c r="K12" s="14">
        <v>10693</v>
      </c>
      <c r="L12" s="49">
        <f t="shared" si="4"/>
        <v>0.56111474796595906</v>
      </c>
      <c r="M12" s="33">
        <f t="shared" si="5"/>
        <v>4.1781615001437666</v>
      </c>
      <c r="N12" s="34">
        <f t="shared" si="6"/>
        <v>3.4728018525074131</v>
      </c>
    </row>
    <row r="13" spans="1:19" hidden="1" outlineLevel="1" x14ac:dyDescent="0.35">
      <c r="A13" s="36"/>
      <c r="B13" s="50" t="s">
        <v>21</v>
      </c>
      <c r="C13" s="42">
        <f t="shared" si="0"/>
        <v>56.10628513030148</v>
      </c>
      <c r="D13" s="48"/>
      <c r="E13" s="20">
        <v>1368</v>
      </c>
      <c r="F13" s="14">
        <v>774</v>
      </c>
      <c r="G13" s="49">
        <f t="shared" si="1"/>
        <v>76.744186046511629</v>
      </c>
      <c r="H13" s="33">
        <f t="shared" si="2"/>
        <v>5.1484701366151064</v>
      </c>
      <c r="I13" s="33">
        <f t="shared" si="3"/>
        <v>2.5375385220641271</v>
      </c>
      <c r="J13" s="20">
        <v>9165</v>
      </c>
      <c r="K13" s="14">
        <v>5871</v>
      </c>
      <c r="L13" s="49">
        <f t="shared" si="4"/>
        <v>56.10628513030148</v>
      </c>
      <c r="M13" s="33">
        <f t="shared" si="5"/>
        <v>3.5611317910180991</v>
      </c>
      <c r="N13" s="34">
        <f t="shared" si="6"/>
        <v>1.9067445689769962</v>
      </c>
    </row>
    <row r="14" spans="1:19" hidden="1" outlineLevel="1" x14ac:dyDescent="0.35">
      <c r="A14" s="36"/>
      <c r="B14" s="50" t="s">
        <v>22</v>
      </c>
      <c r="C14" s="42">
        <f t="shared" si="0"/>
        <v>-35.492544610119772</v>
      </c>
      <c r="D14" s="48"/>
      <c r="E14" s="20">
        <v>523</v>
      </c>
      <c r="F14" s="14">
        <v>1192</v>
      </c>
      <c r="G14" s="49">
        <f t="shared" si="1"/>
        <v>-56.124161073825505</v>
      </c>
      <c r="H14" s="33">
        <f t="shared" si="2"/>
        <v>1.9683113168491966</v>
      </c>
      <c r="I14" s="33">
        <f t="shared" si="3"/>
        <v>3.9079404629204646</v>
      </c>
      <c r="J14" s="20">
        <v>7917</v>
      </c>
      <c r="K14" s="14">
        <v>12273</v>
      </c>
      <c r="L14" s="49">
        <f t="shared" si="4"/>
        <v>-35.492544610119772</v>
      </c>
      <c r="M14" s="33">
        <f t="shared" si="5"/>
        <v>3.0762117173475492</v>
      </c>
      <c r="N14" s="34">
        <f t="shared" si="6"/>
        <v>3.9859438077081712</v>
      </c>
    </row>
    <row r="15" spans="1:19" hidden="1" outlineLevel="1" x14ac:dyDescent="0.35">
      <c r="A15" s="36"/>
      <c r="B15" s="50" t="s">
        <v>23</v>
      </c>
      <c r="C15" s="42">
        <f t="shared" si="0"/>
        <v>-23.162870648904168</v>
      </c>
      <c r="D15" s="48"/>
      <c r="E15" s="20">
        <v>228</v>
      </c>
      <c r="F15" s="14">
        <v>327</v>
      </c>
      <c r="G15" s="49">
        <f t="shared" si="1"/>
        <v>-30.275229357798167</v>
      </c>
      <c r="H15" s="33">
        <f t="shared" si="2"/>
        <v>0.8580783561025177</v>
      </c>
      <c r="I15" s="33">
        <f t="shared" si="3"/>
        <v>1.0720608484689529</v>
      </c>
      <c r="J15" s="20">
        <v>1788</v>
      </c>
      <c r="K15" s="14">
        <v>2327</v>
      </c>
      <c r="L15" s="49">
        <f t="shared" si="4"/>
        <v>-23.162870648904168</v>
      </c>
      <c r="M15" s="33">
        <f t="shared" si="5"/>
        <v>0.6947412593933836</v>
      </c>
      <c r="N15" s="34">
        <f t="shared" si="6"/>
        <v>0.75574767705833246</v>
      </c>
    </row>
    <row r="16" spans="1:19" hidden="1" outlineLevel="1" x14ac:dyDescent="0.35">
      <c r="A16" s="36"/>
      <c r="B16" s="50" t="s">
        <v>24</v>
      </c>
      <c r="C16" s="42" t="str">
        <f t="shared" si="0"/>
        <v/>
      </c>
      <c r="D16" s="48"/>
      <c r="E16" s="20">
        <v>48</v>
      </c>
      <c r="F16" s="14">
        <v>0</v>
      </c>
      <c r="G16" s="49" t="str">
        <f t="shared" si="1"/>
        <v/>
      </c>
      <c r="H16" s="33">
        <f t="shared" si="2"/>
        <v>0.18064807496895111</v>
      </c>
      <c r="I16" s="33" t="str">
        <f t="shared" si="3"/>
        <v/>
      </c>
      <c r="J16" s="20">
        <v>351</v>
      </c>
      <c r="K16" s="14">
        <v>0</v>
      </c>
      <c r="L16" s="49" t="str">
        <f t="shared" si="4"/>
        <v/>
      </c>
      <c r="M16" s="33">
        <f t="shared" si="5"/>
        <v>0.13638377071984209</v>
      </c>
      <c r="N16" s="34" t="str">
        <f t="shared" si="6"/>
        <v/>
      </c>
    </row>
    <row r="17" spans="1:14" hidden="1" outlineLevel="1" x14ac:dyDescent="0.35">
      <c r="A17" s="36"/>
      <c r="B17" s="50" t="s">
        <v>25</v>
      </c>
      <c r="C17" s="42">
        <f t="shared" si="0"/>
        <v>-99.557752341311129</v>
      </c>
      <c r="D17" s="48"/>
      <c r="E17" s="20">
        <v>0</v>
      </c>
      <c r="F17" s="14">
        <v>33</v>
      </c>
      <c r="G17" s="49">
        <f t="shared" si="1"/>
        <v>-100</v>
      </c>
      <c r="H17" s="33" t="str">
        <f t="shared" si="2"/>
        <v/>
      </c>
      <c r="I17" s="33">
        <f t="shared" si="3"/>
        <v>0.10818962690971085</v>
      </c>
      <c r="J17" s="20">
        <v>17</v>
      </c>
      <c r="K17" s="14">
        <v>3844</v>
      </c>
      <c r="L17" s="49">
        <f t="shared" si="4"/>
        <v>-99.557752341311129</v>
      </c>
      <c r="M17" s="33">
        <f t="shared" si="5"/>
        <v>6.6054817727558843E-3</v>
      </c>
      <c r="N17" s="34">
        <f t="shared" si="6"/>
        <v>1.2484289087289344</v>
      </c>
    </row>
    <row r="18" spans="1:14" collapsed="1" x14ac:dyDescent="0.35">
      <c r="A18" s="36" t="s">
        <v>26</v>
      </c>
      <c r="B18" s="1" t="s">
        <v>27</v>
      </c>
      <c r="C18" s="42">
        <f t="shared" si="0"/>
        <v>-12.721207532885398</v>
      </c>
      <c r="D18" s="48"/>
      <c r="E18" s="20">
        <v>4411</v>
      </c>
      <c r="F18" s="14">
        <v>5361</v>
      </c>
      <c r="G18" s="49">
        <f t="shared" si="1"/>
        <v>-17.720574519679165</v>
      </c>
      <c r="H18" s="33">
        <f t="shared" si="2"/>
        <v>16.600805389334237</v>
      </c>
      <c r="I18" s="33">
        <f t="shared" si="3"/>
        <v>17.575896662513934</v>
      </c>
      <c r="J18" s="20">
        <v>36891</v>
      </c>
      <c r="K18" s="14">
        <v>42268</v>
      </c>
      <c r="L18" s="49">
        <f t="shared" si="4"/>
        <v>-12.721207532885398</v>
      </c>
      <c r="M18" s="33">
        <f t="shared" si="5"/>
        <v>14.334284004631609</v>
      </c>
      <c r="N18" s="34">
        <f t="shared" si="6"/>
        <v>13.727521621788396</v>
      </c>
    </row>
    <row r="19" spans="1:14" hidden="1" outlineLevel="1" x14ac:dyDescent="0.35">
      <c r="A19" s="36"/>
      <c r="B19" s="50" t="s">
        <v>28</v>
      </c>
      <c r="C19" s="42">
        <f t="shared" si="0"/>
        <v>-30.000763184003667</v>
      </c>
      <c r="D19" s="48"/>
      <c r="E19" s="20">
        <v>742</v>
      </c>
      <c r="F19" s="14">
        <v>1100</v>
      </c>
      <c r="G19" s="49">
        <f t="shared" si="1"/>
        <v>-32.545454545454547</v>
      </c>
      <c r="H19" s="33">
        <f t="shared" si="2"/>
        <v>2.7925181588950361</v>
      </c>
      <c r="I19" s="33">
        <f t="shared" si="3"/>
        <v>3.6063208969903613</v>
      </c>
      <c r="J19" s="20">
        <v>9172</v>
      </c>
      <c r="K19" s="14">
        <v>13103</v>
      </c>
      <c r="L19" s="49">
        <f t="shared" si="4"/>
        <v>-30.000763184003667</v>
      </c>
      <c r="M19" s="33">
        <f t="shared" si="5"/>
        <v>3.5638516952774686</v>
      </c>
      <c r="N19" s="34">
        <f t="shared" si="6"/>
        <v>4.2555057208832539</v>
      </c>
    </row>
    <row r="20" spans="1:14" hidden="1" outlineLevel="1" x14ac:dyDescent="0.35">
      <c r="A20" s="36"/>
      <c r="B20" s="50" t="s">
        <v>29</v>
      </c>
      <c r="C20" s="42">
        <f t="shared" si="0"/>
        <v>187.92535675082325</v>
      </c>
      <c r="D20" s="48"/>
      <c r="E20" s="20">
        <v>1128</v>
      </c>
      <c r="F20" s="14">
        <v>1371</v>
      </c>
      <c r="G20" s="49">
        <f t="shared" si="1"/>
        <v>-17.724288840262581</v>
      </c>
      <c r="H20" s="33">
        <f t="shared" si="2"/>
        <v>4.2452297617703509</v>
      </c>
      <c r="I20" s="33">
        <f t="shared" si="3"/>
        <v>4.4947872270670777</v>
      </c>
      <c r="J20" s="20">
        <v>7869</v>
      </c>
      <c r="K20" s="14">
        <v>2733</v>
      </c>
      <c r="L20" s="49">
        <f t="shared" si="4"/>
        <v>187.92535675082325</v>
      </c>
      <c r="M20" s="33">
        <f t="shared" si="5"/>
        <v>3.0575609452832975</v>
      </c>
      <c r="N20" s="34">
        <f t="shared" si="6"/>
        <v>0.88760567314156535</v>
      </c>
    </row>
    <row r="21" spans="1:14" hidden="1" outlineLevel="1" x14ac:dyDescent="0.35">
      <c r="A21" s="36"/>
      <c r="B21" s="50" t="s">
        <v>30</v>
      </c>
      <c r="C21" s="42">
        <f t="shared" si="0"/>
        <v>-38.309019930141766</v>
      </c>
      <c r="D21" s="48"/>
      <c r="E21" s="20">
        <v>579</v>
      </c>
      <c r="F21" s="14">
        <v>1395</v>
      </c>
      <c r="G21" s="49">
        <f t="shared" si="1"/>
        <v>-58.494623655913983</v>
      </c>
      <c r="H21" s="33">
        <f t="shared" si="2"/>
        <v>2.1790674043129727</v>
      </c>
      <c r="I21" s="33">
        <f t="shared" si="3"/>
        <v>4.5734705920923222</v>
      </c>
      <c r="J21" s="20">
        <v>6005</v>
      </c>
      <c r="K21" s="14">
        <v>9734</v>
      </c>
      <c r="L21" s="49">
        <f t="shared" si="4"/>
        <v>-38.309019930141766</v>
      </c>
      <c r="M21" s="33">
        <f t="shared" si="5"/>
        <v>2.3332892967881818</v>
      </c>
      <c r="N21" s="34">
        <f t="shared" si="6"/>
        <v>3.1613441721039144</v>
      </c>
    </row>
    <row r="22" spans="1:14" hidden="1" outlineLevel="1" x14ac:dyDescent="0.35">
      <c r="A22" s="36"/>
      <c r="B22" s="50" t="s">
        <v>31</v>
      </c>
      <c r="C22" s="42">
        <f t="shared" si="0"/>
        <v>31.371166725414167</v>
      </c>
      <c r="D22" s="48"/>
      <c r="E22" s="20">
        <v>394</v>
      </c>
      <c r="F22" s="14">
        <v>616</v>
      </c>
      <c r="G22" s="49">
        <f t="shared" si="1"/>
        <v>-36.038961038961034</v>
      </c>
      <c r="H22" s="33">
        <f t="shared" si="2"/>
        <v>1.4828196153701405</v>
      </c>
      <c r="I22" s="33">
        <f t="shared" si="3"/>
        <v>2.0195397023146024</v>
      </c>
      <c r="J22" s="20">
        <v>3727</v>
      </c>
      <c r="K22" s="14">
        <v>2837</v>
      </c>
      <c r="L22" s="49">
        <f t="shared" si="4"/>
        <v>31.371166725414167</v>
      </c>
      <c r="M22" s="33">
        <f t="shared" si="5"/>
        <v>1.4481547392388932</v>
      </c>
      <c r="N22" s="34">
        <f t="shared" si="6"/>
        <v>0.92138210563579259</v>
      </c>
    </row>
    <row r="23" spans="1:14" hidden="1" outlineLevel="1" x14ac:dyDescent="0.35">
      <c r="A23" s="36"/>
      <c r="B23" s="50" t="s">
        <v>32</v>
      </c>
      <c r="C23" s="42">
        <f t="shared" si="0"/>
        <v>33.976470588235294</v>
      </c>
      <c r="D23" s="48"/>
      <c r="E23" s="20">
        <v>323</v>
      </c>
      <c r="F23" s="14">
        <v>178</v>
      </c>
      <c r="G23" s="49">
        <f t="shared" si="1"/>
        <v>81.460674157303373</v>
      </c>
      <c r="H23" s="33">
        <f t="shared" si="2"/>
        <v>1.2156110044785668</v>
      </c>
      <c r="I23" s="33">
        <f t="shared" si="3"/>
        <v>0.58356829060389481</v>
      </c>
      <c r="J23" s="20">
        <v>2847</v>
      </c>
      <c r="K23" s="14">
        <v>2125</v>
      </c>
      <c r="L23" s="49">
        <f t="shared" si="4"/>
        <v>33.976470588235294</v>
      </c>
      <c r="M23" s="33">
        <f t="shared" si="5"/>
        <v>1.1062239180609414</v>
      </c>
      <c r="N23" s="34">
        <f t="shared" si="6"/>
        <v>0.69014345240608366</v>
      </c>
    </row>
    <row r="24" spans="1:14" hidden="1" outlineLevel="1" x14ac:dyDescent="0.35">
      <c r="A24" s="36"/>
      <c r="B24" s="50" t="s">
        <v>33</v>
      </c>
      <c r="C24" s="42">
        <f t="shared" si="0"/>
        <v>-33.799093655589125</v>
      </c>
      <c r="D24" s="48"/>
      <c r="E24" s="20">
        <v>81</v>
      </c>
      <c r="F24" s="14">
        <v>242</v>
      </c>
      <c r="G24" s="49">
        <f t="shared" si="1"/>
        <v>-66.528925619834709</v>
      </c>
      <c r="H24" s="33">
        <f t="shared" si="2"/>
        <v>0.30484362651010499</v>
      </c>
      <c r="I24" s="33">
        <f t="shared" si="3"/>
        <v>0.79339059733787942</v>
      </c>
      <c r="J24" s="20">
        <v>1753</v>
      </c>
      <c r="K24" s="14">
        <v>2648</v>
      </c>
      <c r="L24" s="49">
        <f t="shared" si="4"/>
        <v>-33.799093655589125</v>
      </c>
      <c r="M24" s="33">
        <f t="shared" si="5"/>
        <v>0.68114173809653333</v>
      </c>
      <c r="N24" s="34">
        <f t="shared" si="6"/>
        <v>0.85999993504532213</v>
      </c>
    </row>
    <row r="25" spans="1:14" hidden="1" outlineLevel="1" x14ac:dyDescent="0.35">
      <c r="A25" s="36"/>
      <c r="B25" s="50" t="s">
        <v>34</v>
      </c>
      <c r="C25" s="42" t="str">
        <f t="shared" si="0"/>
        <v/>
      </c>
      <c r="D25" s="48"/>
      <c r="E25" s="20">
        <v>773</v>
      </c>
      <c r="F25" s="14">
        <v>0</v>
      </c>
      <c r="G25" s="49" t="str">
        <f t="shared" si="1"/>
        <v/>
      </c>
      <c r="H25" s="33">
        <f t="shared" si="2"/>
        <v>2.9091867073124837</v>
      </c>
      <c r="I25" s="33" t="str">
        <f t="shared" si="3"/>
        <v/>
      </c>
      <c r="J25" s="20">
        <v>1445</v>
      </c>
      <c r="K25" s="14">
        <v>0</v>
      </c>
      <c r="L25" s="49" t="str">
        <f t="shared" si="4"/>
        <v/>
      </c>
      <c r="M25" s="33">
        <f t="shared" si="5"/>
        <v>0.5614659506842502</v>
      </c>
      <c r="N25" s="34" t="str">
        <f t="shared" si="6"/>
        <v/>
      </c>
    </row>
    <row r="26" spans="1:14" hidden="1" outlineLevel="1" x14ac:dyDescent="0.35">
      <c r="A26" s="36"/>
      <c r="B26" s="50" t="s">
        <v>35</v>
      </c>
      <c r="C26" s="42">
        <f t="shared" si="0"/>
        <v>-36.980306345733041</v>
      </c>
      <c r="D26" s="48"/>
      <c r="E26" s="20">
        <v>61</v>
      </c>
      <c r="F26" s="14">
        <v>108</v>
      </c>
      <c r="G26" s="49">
        <f t="shared" si="1"/>
        <v>-43.518518518518519</v>
      </c>
      <c r="H26" s="33">
        <f t="shared" si="2"/>
        <v>0.22957359527304202</v>
      </c>
      <c r="I26" s="33">
        <f t="shared" si="3"/>
        <v>0.35407514261359913</v>
      </c>
      <c r="J26" s="20">
        <v>864</v>
      </c>
      <c r="K26" s="14">
        <v>1371</v>
      </c>
      <c r="L26" s="49">
        <f t="shared" si="4"/>
        <v>-36.980306345733041</v>
      </c>
      <c r="M26" s="33">
        <f t="shared" si="5"/>
        <v>0.33571389715653438</v>
      </c>
      <c r="N26" s="34">
        <f t="shared" si="6"/>
        <v>0.44526431682293682</v>
      </c>
    </row>
    <row r="27" spans="1:14" hidden="1" outlineLevel="1" x14ac:dyDescent="0.35">
      <c r="A27" s="36"/>
      <c r="B27" s="50" t="s">
        <v>29</v>
      </c>
      <c r="C27" s="42">
        <f t="shared" si="0"/>
        <v>-82.268405925270841</v>
      </c>
      <c r="D27" s="48"/>
      <c r="E27" s="20">
        <v>88</v>
      </c>
      <c r="F27" s="14">
        <v>75</v>
      </c>
      <c r="G27" s="49">
        <f t="shared" si="1"/>
        <v>17.333333333333336</v>
      </c>
      <c r="H27" s="33">
        <f t="shared" si="2"/>
        <v>0.33118813744307701</v>
      </c>
      <c r="I27" s="33">
        <f t="shared" si="3"/>
        <v>0.24588551570388825</v>
      </c>
      <c r="J27" s="20">
        <v>802</v>
      </c>
      <c r="K27" s="14">
        <v>4523</v>
      </c>
      <c r="L27" s="49">
        <f t="shared" si="4"/>
        <v>-82.268405925270841</v>
      </c>
      <c r="M27" s="33">
        <f t="shared" si="5"/>
        <v>0.31162331657354231</v>
      </c>
      <c r="N27" s="34">
        <f t="shared" si="6"/>
        <v>1.4689500401095135</v>
      </c>
    </row>
    <row r="28" spans="1:14" hidden="1" outlineLevel="1" x14ac:dyDescent="0.35">
      <c r="A28" s="36"/>
      <c r="B28" s="50" t="s">
        <v>36</v>
      </c>
      <c r="C28" s="42">
        <f t="shared" si="0"/>
        <v>183.04093567251462</v>
      </c>
      <c r="D28" s="48"/>
      <c r="E28" s="20">
        <v>19</v>
      </c>
      <c r="F28" s="14">
        <v>1</v>
      </c>
      <c r="G28" s="49">
        <f t="shared" si="1"/>
        <v>1800</v>
      </c>
      <c r="H28" s="33">
        <f t="shared" si="2"/>
        <v>7.1506529675209818E-2</v>
      </c>
      <c r="I28" s="33">
        <f t="shared" si="3"/>
        <v>3.2784735427185104E-3</v>
      </c>
      <c r="J28" s="20">
        <v>484</v>
      </c>
      <c r="K28" s="14">
        <v>171</v>
      </c>
      <c r="L28" s="49">
        <f t="shared" si="4"/>
        <v>183.04093567251462</v>
      </c>
      <c r="M28" s="33">
        <f t="shared" si="5"/>
        <v>0.18806195164787343</v>
      </c>
      <c r="N28" s="34">
        <f t="shared" si="6"/>
        <v>5.5536249581854255E-2</v>
      </c>
    </row>
    <row r="29" spans="1:14" hidden="1" outlineLevel="1" x14ac:dyDescent="0.35">
      <c r="A29" s="36"/>
      <c r="B29" s="50" t="s">
        <v>37</v>
      </c>
      <c r="C29" s="42">
        <f t="shared" si="0"/>
        <v>-49.595687331536389</v>
      </c>
      <c r="D29" s="48"/>
      <c r="E29" s="20">
        <v>65</v>
      </c>
      <c r="F29" s="14">
        <v>98</v>
      </c>
      <c r="G29" s="49">
        <f t="shared" si="1"/>
        <v>-33.673469387755098</v>
      </c>
      <c r="H29" s="33">
        <f t="shared" si="2"/>
        <v>0.24462760152045462</v>
      </c>
      <c r="I29" s="33">
        <f t="shared" si="3"/>
        <v>0.321290407186414</v>
      </c>
      <c r="J29" s="20">
        <v>374</v>
      </c>
      <c r="K29" s="14">
        <v>742</v>
      </c>
      <c r="L29" s="49">
        <f t="shared" si="4"/>
        <v>-49.595687331536389</v>
      </c>
      <c r="M29" s="33">
        <f t="shared" si="5"/>
        <v>0.14532059900062946</v>
      </c>
      <c r="N29" s="34">
        <f t="shared" si="6"/>
        <v>0.24098185491073604</v>
      </c>
    </row>
    <row r="30" spans="1:14" hidden="1" outlineLevel="1" x14ac:dyDescent="0.35">
      <c r="A30" s="36"/>
      <c r="B30" s="50" t="s">
        <v>38</v>
      </c>
      <c r="C30" s="42">
        <f t="shared" si="0"/>
        <v>-26.526315789473685</v>
      </c>
      <c r="D30" s="48"/>
      <c r="E30" s="20">
        <v>24</v>
      </c>
      <c r="F30" s="14">
        <v>67</v>
      </c>
      <c r="G30" s="49">
        <f t="shared" si="1"/>
        <v>-64.179104477611943</v>
      </c>
      <c r="H30" s="33">
        <f t="shared" si="2"/>
        <v>9.0324037484475553E-2</v>
      </c>
      <c r="I30" s="33">
        <f t="shared" si="3"/>
        <v>0.2196577273621402</v>
      </c>
      <c r="J30" s="20">
        <v>349</v>
      </c>
      <c r="K30" s="14">
        <v>475</v>
      </c>
      <c r="L30" s="49">
        <f t="shared" si="4"/>
        <v>-26.526315789473685</v>
      </c>
      <c r="M30" s="33">
        <f t="shared" si="5"/>
        <v>0.13560665521716492</v>
      </c>
      <c r="N30" s="34">
        <f t="shared" si="6"/>
        <v>0.15426735994959517</v>
      </c>
    </row>
    <row r="31" spans="1:14" hidden="1" outlineLevel="1" x14ac:dyDescent="0.35">
      <c r="A31" s="36"/>
      <c r="B31" s="50" t="s">
        <v>39</v>
      </c>
      <c r="C31" s="42">
        <f t="shared" si="0"/>
        <v>-46.917808219178085</v>
      </c>
      <c r="D31" s="48"/>
      <c r="E31" s="20">
        <v>45</v>
      </c>
      <c r="F31" s="14">
        <v>32</v>
      </c>
      <c r="G31" s="49">
        <f t="shared" si="1"/>
        <v>40.625</v>
      </c>
      <c r="H31" s="33">
        <f t="shared" si="2"/>
        <v>0.16935757028339166</v>
      </c>
      <c r="I31" s="33">
        <f t="shared" si="3"/>
        <v>0.10491115336699233</v>
      </c>
      <c r="J31" s="20">
        <v>310</v>
      </c>
      <c r="K31" s="14">
        <v>584</v>
      </c>
      <c r="L31" s="49">
        <f t="shared" si="4"/>
        <v>-46.917808219178085</v>
      </c>
      <c r="M31" s="33">
        <f t="shared" si="5"/>
        <v>0.12045290291496025</v>
      </c>
      <c r="N31" s="34">
        <f t="shared" si="6"/>
        <v>0.18966765939066019</v>
      </c>
    </row>
    <row r="32" spans="1:14" hidden="1" outlineLevel="1" x14ac:dyDescent="0.35">
      <c r="A32" s="36"/>
      <c r="B32" s="50" t="s">
        <v>40</v>
      </c>
      <c r="C32" s="42">
        <f t="shared" si="0"/>
        <v>-1.0169491525423728</v>
      </c>
      <c r="D32" s="48"/>
      <c r="E32" s="20">
        <v>18</v>
      </c>
      <c r="F32" s="14">
        <v>20</v>
      </c>
      <c r="G32" s="49">
        <f t="shared" si="1"/>
        <v>-10</v>
      </c>
      <c r="H32" s="33">
        <f t="shared" si="2"/>
        <v>6.7743028113356668E-2</v>
      </c>
      <c r="I32" s="33">
        <f t="shared" si="3"/>
        <v>6.5569470854370204E-2</v>
      </c>
      <c r="J32" s="20">
        <v>292</v>
      </c>
      <c r="K32" s="14">
        <v>295</v>
      </c>
      <c r="L32" s="49">
        <f t="shared" si="4"/>
        <v>-1.0169491525423728</v>
      </c>
      <c r="M32" s="33">
        <f t="shared" si="5"/>
        <v>0.11345886339086579</v>
      </c>
      <c r="N32" s="34">
        <f t="shared" si="6"/>
        <v>9.5808149863432793E-2</v>
      </c>
    </row>
    <row r="33" spans="1:14" hidden="1" outlineLevel="1" x14ac:dyDescent="0.35">
      <c r="A33" s="36"/>
      <c r="B33" s="50" t="s">
        <v>41</v>
      </c>
      <c r="C33" s="42">
        <f t="shared" si="0"/>
        <v>-42.462311557788944</v>
      </c>
      <c r="D33" s="48"/>
      <c r="E33" s="20">
        <v>26</v>
      </c>
      <c r="F33" s="14">
        <v>31</v>
      </c>
      <c r="G33" s="49">
        <f t="shared" si="1"/>
        <v>-16.129032258064516</v>
      </c>
      <c r="H33" s="33">
        <f t="shared" si="2"/>
        <v>9.7851040608181852E-2</v>
      </c>
      <c r="I33" s="33">
        <f t="shared" si="3"/>
        <v>0.10163267982427381</v>
      </c>
      <c r="J33" s="20">
        <v>229</v>
      </c>
      <c r="K33" s="14">
        <v>398</v>
      </c>
      <c r="L33" s="49">
        <f t="shared" si="4"/>
        <v>-42.462311557788944</v>
      </c>
      <c r="M33" s="33">
        <f t="shared" si="5"/>
        <v>8.8979725056535161E-2</v>
      </c>
      <c r="N33" s="34">
        <f t="shared" si="6"/>
        <v>0.12925980896829237</v>
      </c>
    </row>
    <row r="34" spans="1:14" hidden="1" outlineLevel="1" x14ac:dyDescent="0.35">
      <c r="A34" s="36"/>
      <c r="B34" s="50" t="s">
        <v>42</v>
      </c>
      <c r="C34" s="42">
        <f t="shared" si="0"/>
        <v>-31.64179104477612</v>
      </c>
      <c r="D34" s="48"/>
      <c r="E34" s="20">
        <v>19</v>
      </c>
      <c r="F34" s="14">
        <v>21</v>
      </c>
      <c r="G34" s="49">
        <f t="shared" si="1"/>
        <v>-9.5238095238095237</v>
      </c>
      <c r="H34" s="33">
        <f t="shared" si="2"/>
        <v>7.1506529675209818E-2</v>
      </c>
      <c r="I34" s="33">
        <f t="shared" si="3"/>
        <v>6.8847944397088717E-2</v>
      </c>
      <c r="J34" s="20">
        <v>229</v>
      </c>
      <c r="K34" s="14">
        <v>335</v>
      </c>
      <c r="L34" s="49">
        <f t="shared" si="4"/>
        <v>-31.64179104477612</v>
      </c>
      <c r="M34" s="33">
        <f t="shared" si="5"/>
        <v>8.8979725056535161E-2</v>
      </c>
      <c r="N34" s="34">
        <f t="shared" si="6"/>
        <v>0.10879908543813555</v>
      </c>
    </row>
    <row r="35" spans="1:14" hidden="1" outlineLevel="1" x14ac:dyDescent="0.35">
      <c r="A35" s="36"/>
      <c r="B35" s="50" t="s">
        <v>43</v>
      </c>
      <c r="C35" s="42">
        <f t="shared" si="0"/>
        <v>1360</v>
      </c>
      <c r="D35" s="48"/>
      <c r="E35" s="20">
        <v>13</v>
      </c>
      <c r="F35" s="14">
        <v>0</v>
      </c>
      <c r="G35" s="49" t="str">
        <f t="shared" si="1"/>
        <v/>
      </c>
      <c r="H35" s="33">
        <f t="shared" si="2"/>
        <v>4.8925520304090926E-2</v>
      </c>
      <c r="I35" s="33" t="str">
        <f t="shared" si="3"/>
        <v/>
      </c>
      <c r="J35" s="20">
        <v>73</v>
      </c>
      <c r="K35" s="14">
        <v>5</v>
      </c>
      <c r="L35" s="49">
        <f t="shared" si="4"/>
        <v>1360</v>
      </c>
      <c r="M35" s="33">
        <f t="shared" si="5"/>
        <v>2.8364715847716448E-2</v>
      </c>
      <c r="N35" s="34">
        <f t="shared" si="6"/>
        <v>1.6238669468378439E-3</v>
      </c>
    </row>
    <row r="36" spans="1:14" hidden="1" outlineLevel="1" x14ac:dyDescent="0.35">
      <c r="A36" s="36"/>
      <c r="B36" s="50" t="s">
        <v>44</v>
      </c>
      <c r="C36" s="42">
        <f t="shared" si="0"/>
        <v>-62.569832402234638</v>
      </c>
      <c r="D36" s="48"/>
      <c r="E36" s="20">
        <v>13</v>
      </c>
      <c r="F36" s="14">
        <v>6</v>
      </c>
      <c r="G36" s="49">
        <f t="shared" si="1"/>
        <v>116.66666666666667</v>
      </c>
      <c r="H36" s="33">
        <f t="shared" si="2"/>
        <v>4.8925520304090926E-2</v>
      </c>
      <c r="I36" s="33">
        <f t="shared" si="3"/>
        <v>1.9670841256311064E-2</v>
      </c>
      <c r="J36" s="20">
        <v>67</v>
      </c>
      <c r="K36" s="14">
        <v>179</v>
      </c>
      <c r="L36" s="49">
        <f t="shared" si="4"/>
        <v>-62.569832402234638</v>
      </c>
      <c r="M36" s="33">
        <f t="shared" si="5"/>
        <v>2.6033369339684954E-2</v>
      </c>
      <c r="N36" s="34">
        <f t="shared" si="6"/>
        <v>5.8134436696794814E-2</v>
      </c>
    </row>
    <row r="37" spans="1:14" hidden="1" outlineLevel="1" x14ac:dyDescent="0.35">
      <c r="A37" s="36"/>
      <c r="B37" s="50" t="s">
        <v>29</v>
      </c>
      <c r="C37" s="42">
        <f t="shared" si="0"/>
        <v>-100</v>
      </c>
      <c r="D37" s="48"/>
      <c r="E37" s="20">
        <v>0</v>
      </c>
      <c r="F37" s="14">
        <v>0</v>
      </c>
      <c r="G37" s="49" t="str">
        <f t="shared" si="1"/>
        <v/>
      </c>
      <c r="H37" s="33" t="str">
        <f t="shared" si="2"/>
        <v/>
      </c>
      <c r="I37" s="33" t="str">
        <f t="shared" si="3"/>
        <v/>
      </c>
      <c r="J37" s="20">
        <v>0</v>
      </c>
      <c r="K37" s="14">
        <v>6</v>
      </c>
      <c r="L37" s="49">
        <f t="shared" si="4"/>
        <v>-100</v>
      </c>
      <c r="M37" s="33" t="str">
        <f t="shared" si="5"/>
        <v/>
      </c>
      <c r="N37" s="34">
        <f t="shared" si="6"/>
        <v>1.9486403362054129E-3</v>
      </c>
    </row>
    <row r="38" spans="1:14" hidden="1" outlineLevel="1" x14ac:dyDescent="0.35">
      <c r="A38" s="36"/>
      <c r="B38" s="50" t="s">
        <v>45</v>
      </c>
      <c r="C38" s="42">
        <f t="shared" si="0"/>
        <v>-100</v>
      </c>
      <c r="D38" s="48"/>
      <c r="E38" s="20">
        <v>0</v>
      </c>
      <c r="F38" s="14">
        <v>0</v>
      </c>
      <c r="G38" s="49" t="str">
        <f t="shared" si="1"/>
        <v/>
      </c>
      <c r="H38" s="33" t="str">
        <f t="shared" si="2"/>
        <v/>
      </c>
      <c r="I38" s="33" t="str">
        <f t="shared" si="3"/>
        <v/>
      </c>
      <c r="J38" s="20">
        <v>0</v>
      </c>
      <c r="K38" s="14">
        <v>4</v>
      </c>
      <c r="L38" s="49">
        <f t="shared" si="4"/>
        <v>-100</v>
      </c>
      <c r="M38" s="33" t="str">
        <f t="shared" si="5"/>
        <v/>
      </c>
      <c r="N38" s="34">
        <f t="shared" si="6"/>
        <v>1.2990935574702751E-3</v>
      </c>
    </row>
    <row r="39" spans="1:14" collapsed="1" x14ac:dyDescent="0.35">
      <c r="A39" s="36" t="s">
        <v>46</v>
      </c>
      <c r="B39" s="1" t="s">
        <v>47</v>
      </c>
      <c r="C39" s="42">
        <f t="shared" si="0"/>
        <v>-3.1401171178816938</v>
      </c>
      <c r="D39" s="48"/>
      <c r="E39" s="20">
        <v>1705</v>
      </c>
      <c r="F39" s="14">
        <v>2027</v>
      </c>
      <c r="G39" s="49">
        <f t="shared" si="1"/>
        <v>-15.885545140601876</v>
      </c>
      <c r="H39" s="33">
        <f t="shared" si="2"/>
        <v>6.416770162959617</v>
      </c>
      <c r="I39" s="33">
        <f t="shared" si="3"/>
        <v>6.64546587109042</v>
      </c>
      <c r="J39" s="20">
        <v>22826</v>
      </c>
      <c r="K39" s="14">
        <v>23566</v>
      </c>
      <c r="L39" s="49">
        <f t="shared" si="4"/>
        <v>-3.1401171178816938</v>
      </c>
      <c r="M39" s="33">
        <f t="shared" si="5"/>
        <v>8.8692192320544603</v>
      </c>
      <c r="N39" s="34">
        <f t="shared" si="6"/>
        <v>7.6536096938361258</v>
      </c>
    </row>
    <row r="40" spans="1:14" hidden="1" outlineLevel="1" x14ac:dyDescent="0.35">
      <c r="A40" s="36"/>
      <c r="B40" s="50" t="s">
        <v>48</v>
      </c>
      <c r="C40" s="42">
        <f t="shared" si="0"/>
        <v>4.5235546038543895</v>
      </c>
      <c r="D40" s="48"/>
      <c r="E40" s="20">
        <v>471</v>
      </c>
      <c r="F40" s="14">
        <v>617</v>
      </c>
      <c r="G40" s="49">
        <f t="shared" si="1"/>
        <v>-23.66288492706645</v>
      </c>
      <c r="H40" s="33">
        <f t="shared" si="2"/>
        <v>1.7726092356328327</v>
      </c>
      <c r="I40" s="33">
        <f t="shared" si="3"/>
        <v>2.0228181758573207</v>
      </c>
      <c r="J40" s="20">
        <v>7810</v>
      </c>
      <c r="K40" s="14">
        <v>7472</v>
      </c>
      <c r="L40" s="49">
        <f t="shared" si="4"/>
        <v>4.5235546038543895</v>
      </c>
      <c r="M40" s="33">
        <f t="shared" si="5"/>
        <v>3.0346360379543214</v>
      </c>
      <c r="N40" s="34">
        <f t="shared" si="6"/>
        <v>2.4267067653544738</v>
      </c>
    </row>
    <row r="41" spans="1:14" hidden="1" outlineLevel="1" x14ac:dyDescent="0.35">
      <c r="A41" s="36"/>
      <c r="B41" s="50" t="s">
        <v>49</v>
      </c>
      <c r="C41" s="42">
        <f t="shared" si="0"/>
        <v>5.0492610837438425</v>
      </c>
      <c r="D41" s="48"/>
      <c r="E41" s="20">
        <v>562</v>
      </c>
      <c r="F41" s="14">
        <v>526</v>
      </c>
      <c r="G41" s="49">
        <f t="shared" si="1"/>
        <v>6.8441064638783269</v>
      </c>
      <c r="H41" s="33">
        <f t="shared" si="2"/>
        <v>2.1150878777614692</v>
      </c>
      <c r="I41" s="33">
        <f t="shared" si="3"/>
        <v>1.7244770834699366</v>
      </c>
      <c r="J41" s="20">
        <v>5971</v>
      </c>
      <c r="K41" s="14">
        <v>5684</v>
      </c>
      <c r="L41" s="49">
        <f t="shared" si="4"/>
        <v>5.0492610837438425</v>
      </c>
      <c r="M41" s="33">
        <f t="shared" si="5"/>
        <v>2.32007833324267</v>
      </c>
      <c r="N41" s="34">
        <f t="shared" si="6"/>
        <v>1.8460119451652608</v>
      </c>
    </row>
    <row r="42" spans="1:14" hidden="1" outlineLevel="1" x14ac:dyDescent="0.35">
      <c r="A42" s="36"/>
      <c r="B42" s="50" t="s">
        <v>50</v>
      </c>
      <c r="C42" s="42">
        <f t="shared" si="0"/>
        <v>2.6853829722306988</v>
      </c>
      <c r="D42" s="48"/>
      <c r="E42" s="20">
        <v>316</v>
      </c>
      <c r="F42" s="14">
        <v>130</v>
      </c>
      <c r="G42" s="49">
        <f t="shared" si="1"/>
        <v>143.07692307692307</v>
      </c>
      <c r="H42" s="33">
        <f t="shared" si="2"/>
        <v>1.1892664935455948</v>
      </c>
      <c r="I42" s="33">
        <f t="shared" si="3"/>
        <v>0.4262015605534063</v>
      </c>
      <c r="J42" s="20">
        <v>3365</v>
      </c>
      <c r="K42" s="14">
        <v>3277</v>
      </c>
      <c r="L42" s="49">
        <f t="shared" si="4"/>
        <v>2.6853829722306988</v>
      </c>
      <c r="M42" s="33">
        <f t="shared" si="5"/>
        <v>1.3074968332543266</v>
      </c>
      <c r="N42" s="34">
        <f t="shared" si="6"/>
        <v>1.0642823969575228</v>
      </c>
    </row>
    <row r="43" spans="1:14" hidden="1" outlineLevel="1" x14ac:dyDescent="0.35">
      <c r="A43" s="36"/>
      <c r="B43" s="50" t="s">
        <v>51</v>
      </c>
      <c r="C43" s="42">
        <f t="shared" si="0"/>
        <v>57.632600258732211</v>
      </c>
      <c r="D43" s="48"/>
      <c r="E43" s="20">
        <v>93</v>
      </c>
      <c r="F43" s="14">
        <v>170</v>
      </c>
      <c r="G43" s="49">
        <f t="shared" si="1"/>
        <v>-45.294117647058826</v>
      </c>
      <c r="H43" s="33">
        <f t="shared" si="2"/>
        <v>0.35000564525234279</v>
      </c>
      <c r="I43" s="33">
        <f t="shared" si="3"/>
        <v>0.55734050226214671</v>
      </c>
      <c r="J43" s="20">
        <v>2437</v>
      </c>
      <c r="K43" s="14">
        <v>1546</v>
      </c>
      <c r="L43" s="49">
        <f t="shared" si="4"/>
        <v>57.632600258732211</v>
      </c>
      <c r="M43" s="33">
        <f t="shared" si="5"/>
        <v>0.94691524001212291</v>
      </c>
      <c r="N43" s="34">
        <f t="shared" si="6"/>
        <v>0.50209965996226136</v>
      </c>
    </row>
    <row r="44" spans="1:14" hidden="1" outlineLevel="1" x14ac:dyDescent="0.35">
      <c r="A44" s="36"/>
      <c r="B44" s="50" t="s">
        <v>52</v>
      </c>
      <c r="C44" s="42">
        <f t="shared" si="0"/>
        <v>-15.909090909090908</v>
      </c>
      <c r="D44" s="48"/>
      <c r="E44" s="20">
        <v>78</v>
      </c>
      <c r="F44" s="14">
        <v>156</v>
      </c>
      <c r="G44" s="49">
        <f t="shared" si="1"/>
        <v>-50</v>
      </c>
      <c r="H44" s="33">
        <f t="shared" si="2"/>
        <v>0.29355312182454557</v>
      </c>
      <c r="I44" s="33">
        <f t="shared" si="3"/>
        <v>0.51144187266408758</v>
      </c>
      <c r="J44" s="20">
        <v>1221</v>
      </c>
      <c r="K44" s="14">
        <v>1452</v>
      </c>
      <c r="L44" s="49">
        <f t="shared" si="4"/>
        <v>-15.909090909090908</v>
      </c>
      <c r="M44" s="33">
        <f t="shared" si="5"/>
        <v>0.47442901438440799</v>
      </c>
      <c r="N44" s="34">
        <f t="shared" si="6"/>
        <v>0.47157096136170984</v>
      </c>
    </row>
    <row r="45" spans="1:14" hidden="1" outlineLevel="1" x14ac:dyDescent="0.35">
      <c r="A45" s="36"/>
      <c r="B45" s="50" t="s">
        <v>53</v>
      </c>
      <c r="C45" s="42">
        <f t="shared" si="0"/>
        <v>-32.360248447204967</v>
      </c>
      <c r="D45" s="48"/>
      <c r="E45" s="20">
        <v>103</v>
      </c>
      <c r="F45" s="14">
        <v>145</v>
      </c>
      <c r="G45" s="49">
        <f t="shared" si="1"/>
        <v>-28.965517241379313</v>
      </c>
      <c r="H45" s="33">
        <f t="shared" si="2"/>
        <v>0.38764066087087423</v>
      </c>
      <c r="I45" s="33">
        <f t="shared" si="3"/>
        <v>0.47537866369418397</v>
      </c>
      <c r="J45" s="20">
        <v>1089</v>
      </c>
      <c r="K45" s="14">
        <v>1610</v>
      </c>
      <c r="L45" s="49">
        <f t="shared" si="4"/>
        <v>-32.360248447204967</v>
      </c>
      <c r="M45" s="33">
        <f t="shared" si="5"/>
        <v>0.42313939120771515</v>
      </c>
      <c r="N45" s="34">
        <f t="shared" si="6"/>
        <v>0.52288515688178572</v>
      </c>
    </row>
    <row r="46" spans="1:14" hidden="1" outlineLevel="1" x14ac:dyDescent="0.35">
      <c r="A46" s="36"/>
      <c r="B46" s="50" t="s">
        <v>54</v>
      </c>
      <c r="C46" s="42">
        <f t="shared" si="0"/>
        <v>6.9053708439897692</v>
      </c>
      <c r="D46" s="48"/>
      <c r="E46" s="20">
        <v>37</v>
      </c>
      <c r="F46" s="14">
        <v>31</v>
      </c>
      <c r="G46" s="49">
        <f t="shared" si="1"/>
        <v>19.35483870967742</v>
      </c>
      <c r="H46" s="33">
        <f t="shared" si="2"/>
        <v>0.13924955778856649</v>
      </c>
      <c r="I46" s="33">
        <f t="shared" si="3"/>
        <v>0.10163267982427381</v>
      </c>
      <c r="J46" s="20">
        <v>418</v>
      </c>
      <c r="K46" s="14">
        <v>391</v>
      </c>
      <c r="L46" s="49">
        <f t="shared" si="4"/>
        <v>6.9053708439897692</v>
      </c>
      <c r="M46" s="33">
        <f t="shared" si="5"/>
        <v>0.16241714005952704</v>
      </c>
      <c r="N46" s="34">
        <f t="shared" si="6"/>
        <v>0.1269863952427194</v>
      </c>
    </row>
    <row r="47" spans="1:14" hidden="1" outlineLevel="1" x14ac:dyDescent="0.35">
      <c r="A47" s="36"/>
      <c r="B47" s="50" t="s">
        <v>55</v>
      </c>
      <c r="C47" s="42">
        <f t="shared" si="0"/>
        <v>-79.052701801200797</v>
      </c>
      <c r="D47" s="48"/>
      <c r="E47" s="20">
        <v>5</v>
      </c>
      <c r="F47" s="14">
        <v>137</v>
      </c>
      <c r="G47" s="49">
        <f t="shared" si="1"/>
        <v>-96.350364963503651</v>
      </c>
      <c r="H47" s="33">
        <f t="shared" si="2"/>
        <v>1.8817507809265742E-2</v>
      </c>
      <c r="I47" s="33">
        <f t="shared" si="3"/>
        <v>0.44915087535243592</v>
      </c>
      <c r="J47" s="20">
        <v>314</v>
      </c>
      <c r="K47" s="14">
        <v>1499</v>
      </c>
      <c r="L47" s="49">
        <f t="shared" si="4"/>
        <v>-79.052701801200797</v>
      </c>
      <c r="M47" s="33">
        <f t="shared" si="5"/>
        <v>0.12200713392031456</v>
      </c>
      <c r="N47" s="34">
        <f t="shared" si="6"/>
        <v>0.4868353106619856</v>
      </c>
    </row>
    <row r="48" spans="1:14" hidden="1" outlineLevel="1" x14ac:dyDescent="0.35">
      <c r="A48" s="36"/>
      <c r="B48" s="50" t="s">
        <v>56</v>
      </c>
      <c r="C48" s="42">
        <f t="shared" si="0"/>
        <v>-67.077464788732399</v>
      </c>
      <c r="D48" s="48"/>
      <c r="E48" s="20">
        <v>40</v>
      </c>
      <c r="F48" s="14">
        <v>112</v>
      </c>
      <c r="G48" s="49">
        <f t="shared" si="1"/>
        <v>-64.285714285714292</v>
      </c>
      <c r="H48" s="33">
        <f t="shared" si="2"/>
        <v>0.15054006247412594</v>
      </c>
      <c r="I48" s="33">
        <f t="shared" si="3"/>
        <v>0.36718903678447312</v>
      </c>
      <c r="J48" s="20">
        <v>187</v>
      </c>
      <c r="K48" s="14">
        <v>568</v>
      </c>
      <c r="L48" s="49">
        <f t="shared" si="4"/>
        <v>-67.077464788732399</v>
      </c>
      <c r="M48" s="33">
        <f t="shared" si="5"/>
        <v>7.2660299500314732E-2</v>
      </c>
      <c r="N48" s="34">
        <f t="shared" si="6"/>
        <v>0.18447128516077907</v>
      </c>
    </row>
    <row r="49" spans="1:14" hidden="1" outlineLevel="1" x14ac:dyDescent="0.35">
      <c r="A49" s="36"/>
      <c r="B49" s="50" t="s">
        <v>57</v>
      </c>
      <c r="C49" s="42">
        <f t="shared" si="0"/>
        <v>-74.545454545454547</v>
      </c>
      <c r="D49" s="48"/>
      <c r="E49" s="20">
        <v>0</v>
      </c>
      <c r="F49" s="14">
        <v>3</v>
      </c>
      <c r="G49" s="49">
        <f t="shared" si="1"/>
        <v>-100</v>
      </c>
      <c r="H49" s="33" t="str">
        <f t="shared" si="2"/>
        <v/>
      </c>
      <c r="I49" s="33">
        <f t="shared" si="3"/>
        <v>9.835420628155532E-3</v>
      </c>
      <c r="J49" s="20">
        <v>14</v>
      </c>
      <c r="K49" s="14">
        <v>55</v>
      </c>
      <c r="L49" s="49">
        <f t="shared" si="4"/>
        <v>-74.545454545454547</v>
      </c>
      <c r="M49" s="33">
        <f t="shared" si="5"/>
        <v>5.4398085187401402E-3</v>
      </c>
      <c r="N49" s="34">
        <f t="shared" si="6"/>
        <v>1.7862536415216283E-2</v>
      </c>
    </row>
    <row r="50" spans="1:14" hidden="1" outlineLevel="1" x14ac:dyDescent="0.35">
      <c r="A50" s="36"/>
      <c r="B50" s="50" t="s">
        <v>58</v>
      </c>
      <c r="C50" s="42">
        <f t="shared" si="0"/>
        <v>-100</v>
      </c>
      <c r="D50" s="48"/>
      <c r="E50" s="20">
        <v>0</v>
      </c>
      <c r="F50" s="14">
        <v>0</v>
      </c>
      <c r="G50" s="49" t="str">
        <f t="shared" si="1"/>
        <v/>
      </c>
      <c r="H50" s="33" t="str">
        <f t="shared" si="2"/>
        <v/>
      </c>
      <c r="I50" s="33" t="str">
        <f t="shared" si="3"/>
        <v/>
      </c>
      <c r="J50" s="20">
        <v>0</v>
      </c>
      <c r="K50" s="14">
        <v>7</v>
      </c>
      <c r="L50" s="49">
        <f t="shared" si="4"/>
        <v>-100</v>
      </c>
      <c r="M50" s="33" t="str">
        <f t="shared" si="5"/>
        <v/>
      </c>
      <c r="N50" s="34">
        <f t="shared" si="6"/>
        <v>2.2734137255729816E-3</v>
      </c>
    </row>
    <row r="51" spans="1:14" hidden="1" outlineLevel="1" x14ac:dyDescent="0.35">
      <c r="A51" s="36"/>
      <c r="B51" s="50" t="s">
        <v>59</v>
      </c>
      <c r="C51" s="42">
        <f t="shared" si="0"/>
        <v>-100</v>
      </c>
      <c r="D51" s="48"/>
      <c r="E51" s="20">
        <v>0</v>
      </c>
      <c r="F51" s="14">
        <v>0</v>
      </c>
      <c r="G51" s="49" t="str">
        <f t="shared" si="1"/>
        <v/>
      </c>
      <c r="H51" s="33" t="str">
        <f t="shared" si="2"/>
        <v/>
      </c>
      <c r="I51" s="33" t="str">
        <f t="shared" si="3"/>
        <v/>
      </c>
      <c r="J51" s="20">
        <v>0</v>
      </c>
      <c r="K51" s="14">
        <v>5</v>
      </c>
      <c r="L51" s="49">
        <f t="shared" si="4"/>
        <v>-100</v>
      </c>
      <c r="M51" s="33" t="str">
        <f t="shared" si="5"/>
        <v/>
      </c>
      <c r="N51" s="34">
        <f t="shared" si="6"/>
        <v>1.6238669468378439E-3</v>
      </c>
    </row>
    <row r="52" spans="1:14" collapsed="1" x14ac:dyDescent="0.35">
      <c r="A52" s="36" t="s">
        <v>60</v>
      </c>
      <c r="B52" s="1" t="s">
        <v>61</v>
      </c>
      <c r="C52" s="42">
        <f t="shared" si="0"/>
        <v>-2.6608611514271892</v>
      </c>
      <c r="D52" s="48"/>
      <c r="E52" s="20">
        <v>2695</v>
      </c>
      <c r="F52" s="14">
        <v>2215</v>
      </c>
      <c r="G52" s="49">
        <f t="shared" si="1"/>
        <v>21.670428893905193</v>
      </c>
      <c r="H52" s="33">
        <f t="shared" si="2"/>
        <v>10.142636709194235</v>
      </c>
      <c r="I52" s="33">
        <f t="shared" si="3"/>
        <v>7.2618188971214996</v>
      </c>
      <c r="J52" s="20">
        <v>20120</v>
      </c>
      <c r="K52" s="14">
        <v>20670</v>
      </c>
      <c r="L52" s="49">
        <f t="shared" si="4"/>
        <v>-2.6608611514271892</v>
      </c>
      <c r="M52" s="33">
        <f t="shared" si="5"/>
        <v>7.8177819569322589</v>
      </c>
      <c r="N52" s="34">
        <f t="shared" si="6"/>
        <v>6.7130659582276468</v>
      </c>
    </row>
    <row r="53" spans="1:14" hidden="1" outlineLevel="1" x14ac:dyDescent="0.35">
      <c r="A53" s="36"/>
      <c r="B53" s="50" t="s">
        <v>62</v>
      </c>
      <c r="C53" s="42">
        <f t="shared" si="0"/>
        <v>29.526151095216807</v>
      </c>
      <c r="D53" s="48"/>
      <c r="E53" s="20">
        <v>883</v>
      </c>
      <c r="F53" s="14">
        <v>509</v>
      </c>
      <c r="G53" s="49">
        <f t="shared" si="1"/>
        <v>73.477406679764243</v>
      </c>
      <c r="H53" s="33">
        <f t="shared" si="2"/>
        <v>3.3231718791163294</v>
      </c>
      <c r="I53" s="33">
        <f t="shared" si="3"/>
        <v>1.6687430332437216</v>
      </c>
      <c r="J53" s="20">
        <v>5795</v>
      </c>
      <c r="K53" s="14">
        <v>4474</v>
      </c>
      <c r="L53" s="49">
        <f t="shared" si="4"/>
        <v>29.526151095216807</v>
      </c>
      <c r="M53" s="33">
        <f t="shared" si="5"/>
        <v>2.2516921690070792</v>
      </c>
      <c r="N53" s="34">
        <f t="shared" si="6"/>
        <v>1.4530361440305026</v>
      </c>
    </row>
    <row r="54" spans="1:14" hidden="1" outlineLevel="1" x14ac:dyDescent="0.35">
      <c r="A54" s="36"/>
      <c r="B54" s="50" t="s">
        <v>63</v>
      </c>
      <c r="C54" s="42">
        <f t="shared" si="0"/>
        <v>4.1249036237471088</v>
      </c>
      <c r="D54" s="48"/>
      <c r="E54" s="20">
        <v>609</v>
      </c>
      <c r="F54" s="14">
        <v>580</v>
      </c>
      <c r="G54" s="49">
        <f t="shared" si="1"/>
        <v>5</v>
      </c>
      <c r="H54" s="33">
        <f t="shared" si="2"/>
        <v>2.2919724511685673</v>
      </c>
      <c r="I54" s="33">
        <f t="shared" si="3"/>
        <v>1.9015146547767359</v>
      </c>
      <c r="J54" s="20">
        <v>5402</v>
      </c>
      <c r="K54" s="14">
        <v>5188</v>
      </c>
      <c r="L54" s="49">
        <f t="shared" si="4"/>
        <v>4.1249036237471088</v>
      </c>
      <c r="M54" s="33">
        <f t="shared" si="5"/>
        <v>2.0989889727310174</v>
      </c>
      <c r="N54" s="34">
        <f t="shared" si="6"/>
        <v>1.6849243440389468</v>
      </c>
    </row>
    <row r="55" spans="1:14" hidden="1" outlineLevel="1" x14ac:dyDescent="0.35">
      <c r="A55" s="36"/>
      <c r="B55" s="50" t="s">
        <v>64</v>
      </c>
      <c r="C55" s="42">
        <f t="shared" si="0"/>
        <v>-18.172312839815977</v>
      </c>
      <c r="D55" s="48"/>
      <c r="E55" s="20">
        <v>752</v>
      </c>
      <c r="F55" s="14">
        <v>407</v>
      </c>
      <c r="G55" s="49">
        <f t="shared" si="1"/>
        <v>84.766584766584756</v>
      </c>
      <c r="H55" s="33">
        <f t="shared" si="2"/>
        <v>2.8301531745135673</v>
      </c>
      <c r="I55" s="33">
        <f t="shared" si="3"/>
        <v>1.3343387318864335</v>
      </c>
      <c r="J55" s="20">
        <v>3913</v>
      </c>
      <c r="K55" s="14">
        <v>4782</v>
      </c>
      <c r="L55" s="49">
        <f t="shared" si="4"/>
        <v>-18.172312839815977</v>
      </c>
      <c r="M55" s="33">
        <f t="shared" si="5"/>
        <v>1.5204264809878691</v>
      </c>
      <c r="N55" s="34">
        <f t="shared" si="6"/>
        <v>1.5530663479557139</v>
      </c>
    </row>
    <row r="56" spans="1:14" hidden="1" outlineLevel="1" x14ac:dyDescent="0.35">
      <c r="A56" s="36"/>
      <c r="B56" s="50" t="s">
        <v>65</v>
      </c>
      <c r="C56" s="42">
        <f t="shared" si="0"/>
        <v>-20.103729315880464</v>
      </c>
      <c r="D56" s="48"/>
      <c r="E56" s="20">
        <v>312</v>
      </c>
      <c r="F56" s="14">
        <v>438</v>
      </c>
      <c r="G56" s="49">
        <f t="shared" si="1"/>
        <v>-28.767123287671232</v>
      </c>
      <c r="H56" s="33">
        <f t="shared" si="2"/>
        <v>1.1742124872981823</v>
      </c>
      <c r="I56" s="33">
        <f t="shared" si="3"/>
        <v>1.4359714117107074</v>
      </c>
      <c r="J56" s="20">
        <v>3235</v>
      </c>
      <c r="K56" s="14">
        <v>4049</v>
      </c>
      <c r="L56" s="49">
        <f t="shared" si="4"/>
        <v>-20.103729315880464</v>
      </c>
      <c r="M56" s="33">
        <f t="shared" si="5"/>
        <v>1.256984325580311</v>
      </c>
      <c r="N56" s="34">
        <f t="shared" si="6"/>
        <v>1.3150074535492859</v>
      </c>
    </row>
    <row r="57" spans="1:14" hidden="1" outlineLevel="1" x14ac:dyDescent="0.35">
      <c r="A57" s="36"/>
      <c r="B57" s="50" t="s">
        <v>66</v>
      </c>
      <c r="C57" s="42">
        <f t="shared" si="0"/>
        <v>-0.38560411311053983</v>
      </c>
      <c r="D57" s="48"/>
      <c r="E57" s="20">
        <v>68</v>
      </c>
      <c r="F57" s="14">
        <v>108</v>
      </c>
      <c r="G57" s="49">
        <f t="shared" si="1"/>
        <v>-37.037037037037038</v>
      </c>
      <c r="H57" s="33">
        <f t="shared" si="2"/>
        <v>0.25591810620601407</v>
      </c>
      <c r="I57" s="33">
        <f t="shared" si="3"/>
        <v>0.35407514261359913</v>
      </c>
      <c r="J57" s="20">
        <v>775</v>
      </c>
      <c r="K57" s="14">
        <v>778</v>
      </c>
      <c r="L57" s="49">
        <f t="shared" si="4"/>
        <v>-0.38560411311053983</v>
      </c>
      <c r="M57" s="33">
        <f t="shared" si="5"/>
        <v>0.30113225728740062</v>
      </c>
      <c r="N57" s="34">
        <f t="shared" si="6"/>
        <v>0.25267369692796848</v>
      </c>
    </row>
    <row r="58" spans="1:14" hidden="1" outlineLevel="1" x14ac:dyDescent="0.35">
      <c r="A58" s="36"/>
      <c r="B58" s="50" t="s">
        <v>67</v>
      </c>
      <c r="C58" s="42">
        <f t="shared" si="0"/>
        <v>28.840125391849529</v>
      </c>
      <c r="D58" s="48"/>
      <c r="E58" s="20">
        <v>37</v>
      </c>
      <c r="F58" s="14">
        <v>52</v>
      </c>
      <c r="G58" s="49">
        <f t="shared" si="1"/>
        <v>-28.846153846153843</v>
      </c>
      <c r="H58" s="33">
        <f t="shared" si="2"/>
        <v>0.13924955778856649</v>
      </c>
      <c r="I58" s="33">
        <f t="shared" si="3"/>
        <v>0.17048062422136254</v>
      </c>
      <c r="J58" s="20">
        <v>411</v>
      </c>
      <c r="K58" s="14">
        <v>319</v>
      </c>
      <c r="L58" s="49">
        <f t="shared" si="4"/>
        <v>28.840125391849529</v>
      </c>
      <c r="M58" s="33">
        <f t="shared" si="5"/>
        <v>0.15969723580015696</v>
      </c>
      <c r="N58" s="34">
        <f t="shared" si="6"/>
        <v>0.10360271120825443</v>
      </c>
    </row>
    <row r="59" spans="1:14" hidden="1" outlineLevel="1" x14ac:dyDescent="0.35">
      <c r="A59" s="36"/>
      <c r="B59" s="50" t="s">
        <v>68</v>
      </c>
      <c r="C59" s="42">
        <f t="shared" si="0"/>
        <v>-52.39043824701195</v>
      </c>
      <c r="D59" s="48"/>
      <c r="E59" s="20">
        <v>6</v>
      </c>
      <c r="F59" s="14">
        <v>79</v>
      </c>
      <c r="G59" s="49">
        <f t="shared" si="1"/>
        <v>-92.405063291139243</v>
      </c>
      <c r="H59" s="33">
        <f t="shared" si="2"/>
        <v>2.2581009371118888E-2</v>
      </c>
      <c r="I59" s="33">
        <f t="shared" si="3"/>
        <v>0.25899940987476228</v>
      </c>
      <c r="J59" s="20">
        <v>239</v>
      </c>
      <c r="K59" s="14">
        <v>502</v>
      </c>
      <c r="L59" s="49">
        <f t="shared" si="4"/>
        <v>-52.39043824701195</v>
      </c>
      <c r="M59" s="33">
        <f t="shared" si="5"/>
        <v>9.2865302569920968E-2</v>
      </c>
      <c r="N59" s="34">
        <f t="shared" si="6"/>
        <v>0.16303624146251952</v>
      </c>
    </row>
    <row r="60" spans="1:14" hidden="1" outlineLevel="1" x14ac:dyDescent="0.35">
      <c r="A60" s="36"/>
      <c r="B60" s="50" t="s">
        <v>69</v>
      </c>
      <c r="C60" s="42">
        <f t="shared" si="0"/>
        <v>-14.611872146118721</v>
      </c>
      <c r="D60" s="48"/>
      <c r="E60" s="20">
        <v>14</v>
      </c>
      <c r="F60" s="14">
        <v>18</v>
      </c>
      <c r="G60" s="49">
        <f t="shared" si="1"/>
        <v>-22.222222222222221</v>
      </c>
      <c r="H60" s="33">
        <f t="shared" si="2"/>
        <v>5.2689021865944069E-2</v>
      </c>
      <c r="I60" s="33">
        <f t="shared" si="3"/>
        <v>5.9012523768933178E-2</v>
      </c>
      <c r="J60" s="20">
        <v>187</v>
      </c>
      <c r="K60" s="14">
        <v>219</v>
      </c>
      <c r="L60" s="49">
        <f t="shared" si="4"/>
        <v>-14.611872146118721</v>
      </c>
      <c r="M60" s="33">
        <f t="shared" si="5"/>
        <v>7.2660299500314732E-2</v>
      </c>
      <c r="N60" s="34">
        <f t="shared" si="6"/>
        <v>7.1125372271497567E-2</v>
      </c>
    </row>
    <row r="61" spans="1:14" hidden="1" outlineLevel="1" x14ac:dyDescent="0.35">
      <c r="A61" s="36"/>
      <c r="B61" s="50" t="s">
        <v>70</v>
      </c>
      <c r="C61" s="42" t="str">
        <f t="shared" si="0"/>
        <v/>
      </c>
      <c r="D61" s="48"/>
      <c r="E61" s="20">
        <v>11</v>
      </c>
      <c r="F61" s="14">
        <v>0</v>
      </c>
      <c r="G61" s="49" t="str">
        <f t="shared" si="1"/>
        <v/>
      </c>
      <c r="H61" s="33">
        <f t="shared" si="2"/>
        <v>4.1398517180384627E-2</v>
      </c>
      <c r="I61" s="33" t="str">
        <f t="shared" si="3"/>
        <v/>
      </c>
      <c r="J61" s="20">
        <v>122</v>
      </c>
      <c r="K61" s="14">
        <v>0</v>
      </c>
      <c r="L61" s="49" t="str">
        <f t="shared" si="4"/>
        <v/>
      </c>
      <c r="M61" s="33">
        <f t="shared" si="5"/>
        <v>4.7404045663306936E-2</v>
      </c>
      <c r="N61" s="34" t="str">
        <f t="shared" si="6"/>
        <v/>
      </c>
    </row>
    <row r="62" spans="1:14" hidden="1" outlineLevel="1" x14ac:dyDescent="0.35">
      <c r="A62" s="36"/>
      <c r="B62" s="50" t="s">
        <v>71</v>
      </c>
      <c r="C62" s="42">
        <f t="shared" si="0"/>
        <v>-63.492063492063487</v>
      </c>
      <c r="D62" s="48"/>
      <c r="E62" s="20">
        <v>2</v>
      </c>
      <c r="F62" s="14">
        <v>6</v>
      </c>
      <c r="G62" s="49">
        <f t="shared" si="1"/>
        <v>-66.666666666666657</v>
      </c>
      <c r="H62" s="33">
        <f t="shared" si="2"/>
        <v>7.5270031237062961E-3</v>
      </c>
      <c r="I62" s="33">
        <f t="shared" si="3"/>
        <v>1.9670841256311064E-2</v>
      </c>
      <c r="J62" s="20">
        <v>23</v>
      </c>
      <c r="K62" s="14">
        <v>63</v>
      </c>
      <c r="L62" s="49">
        <f t="shared" si="4"/>
        <v>-63.492063492063487</v>
      </c>
      <c r="M62" s="33">
        <f t="shared" si="5"/>
        <v>8.9368282807873733E-3</v>
      </c>
      <c r="N62" s="34">
        <f t="shared" si="6"/>
        <v>2.0460723530156835E-2</v>
      </c>
    </row>
    <row r="63" spans="1:14" hidden="1" outlineLevel="1" x14ac:dyDescent="0.35">
      <c r="A63" s="36"/>
      <c r="B63" s="50" t="s">
        <v>72</v>
      </c>
      <c r="C63" s="42">
        <f t="shared" si="0"/>
        <v>-37.037037037037038</v>
      </c>
      <c r="D63" s="48"/>
      <c r="E63" s="20">
        <v>0</v>
      </c>
      <c r="F63" s="14">
        <v>15</v>
      </c>
      <c r="G63" s="49">
        <f t="shared" si="1"/>
        <v>-100</v>
      </c>
      <c r="H63" s="33" t="str">
        <f t="shared" si="2"/>
        <v/>
      </c>
      <c r="I63" s="33">
        <f t="shared" si="3"/>
        <v>4.9177103140777653E-2</v>
      </c>
      <c r="J63" s="20">
        <v>17</v>
      </c>
      <c r="K63" s="14">
        <v>27</v>
      </c>
      <c r="L63" s="49">
        <f t="shared" si="4"/>
        <v>-37.037037037037038</v>
      </c>
      <c r="M63" s="33">
        <f t="shared" si="5"/>
        <v>6.6054817727558843E-3</v>
      </c>
      <c r="N63" s="34">
        <f t="shared" si="6"/>
        <v>8.7688815129243567E-3</v>
      </c>
    </row>
    <row r="64" spans="1:14" hidden="1" outlineLevel="1" x14ac:dyDescent="0.35">
      <c r="A64" s="36"/>
      <c r="B64" s="50" t="s">
        <v>73</v>
      </c>
      <c r="C64" s="42">
        <f t="shared" si="0"/>
        <v>-90.909090909090907</v>
      </c>
      <c r="D64" s="48"/>
      <c r="E64" s="20">
        <v>1</v>
      </c>
      <c r="F64" s="14">
        <v>3</v>
      </c>
      <c r="G64" s="49">
        <f t="shared" si="1"/>
        <v>-66.666666666666657</v>
      </c>
      <c r="H64" s="33">
        <f t="shared" si="2"/>
        <v>3.763501561853148E-3</v>
      </c>
      <c r="I64" s="33">
        <f t="shared" si="3"/>
        <v>9.835420628155532E-3</v>
      </c>
      <c r="J64" s="20">
        <v>1</v>
      </c>
      <c r="K64" s="14">
        <v>11</v>
      </c>
      <c r="L64" s="49">
        <f t="shared" si="4"/>
        <v>-90.909090909090907</v>
      </c>
      <c r="M64" s="33">
        <f t="shared" si="5"/>
        <v>3.8855775133858151E-4</v>
      </c>
      <c r="N64" s="34">
        <f t="shared" si="6"/>
        <v>3.5725072830432563E-3</v>
      </c>
    </row>
    <row r="65" spans="1:14" hidden="1" outlineLevel="1" x14ac:dyDescent="0.35">
      <c r="A65" s="36"/>
      <c r="B65" s="50" t="s">
        <v>74</v>
      </c>
      <c r="C65" s="42">
        <f t="shared" si="0"/>
        <v>-100</v>
      </c>
      <c r="D65" s="48"/>
      <c r="E65" s="20">
        <v>0</v>
      </c>
      <c r="F65" s="14">
        <v>0</v>
      </c>
      <c r="G65" s="49" t="str">
        <f t="shared" si="1"/>
        <v/>
      </c>
      <c r="H65" s="33" t="str">
        <f t="shared" si="2"/>
        <v/>
      </c>
      <c r="I65" s="33" t="str">
        <f t="shared" si="3"/>
        <v/>
      </c>
      <c r="J65" s="20">
        <v>0</v>
      </c>
      <c r="K65" s="14">
        <v>257</v>
      </c>
      <c r="L65" s="49">
        <f t="shared" si="4"/>
        <v>-100</v>
      </c>
      <c r="M65" s="33" t="str">
        <f t="shared" si="5"/>
        <v/>
      </c>
      <c r="N65" s="34">
        <f t="shared" si="6"/>
        <v>8.3466761067465173E-2</v>
      </c>
    </row>
    <row r="66" spans="1:14" hidden="1" outlineLevel="1" x14ac:dyDescent="0.35">
      <c r="A66" s="36"/>
      <c r="B66" s="50" t="s">
        <v>75</v>
      </c>
      <c r="C66" s="42">
        <f t="shared" si="0"/>
        <v>-100</v>
      </c>
      <c r="D66" s="48"/>
      <c r="E66" s="20">
        <v>0</v>
      </c>
      <c r="F66" s="14">
        <v>0</v>
      </c>
      <c r="G66" s="49" t="str">
        <f t="shared" si="1"/>
        <v/>
      </c>
      <c r="H66" s="33" t="str">
        <f t="shared" si="2"/>
        <v/>
      </c>
      <c r="I66" s="33" t="str">
        <f t="shared" si="3"/>
        <v/>
      </c>
      <c r="J66" s="20">
        <v>0</v>
      </c>
      <c r="K66" s="14">
        <v>1</v>
      </c>
      <c r="L66" s="49">
        <f t="shared" si="4"/>
        <v>-100</v>
      </c>
      <c r="M66" s="33" t="str">
        <f t="shared" si="5"/>
        <v/>
      </c>
      <c r="N66" s="34">
        <f t="shared" si="6"/>
        <v>3.2477338936756877E-4</v>
      </c>
    </row>
    <row r="67" spans="1:14" collapsed="1" x14ac:dyDescent="0.35">
      <c r="A67" s="36" t="s">
        <v>76</v>
      </c>
      <c r="B67" s="1" t="s">
        <v>77</v>
      </c>
      <c r="C67" s="42">
        <f t="shared" si="0"/>
        <v>-5.1745706812237007</v>
      </c>
      <c r="D67" s="48"/>
      <c r="E67" s="20">
        <v>1618</v>
      </c>
      <c r="F67" s="14">
        <v>1906</v>
      </c>
      <c r="G67" s="49">
        <f t="shared" si="1"/>
        <v>-15.110178384050368</v>
      </c>
      <c r="H67" s="33">
        <f t="shared" si="2"/>
        <v>6.0893455270783932</v>
      </c>
      <c r="I67" s="33">
        <f t="shared" si="3"/>
        <v>6.2487705724214804</v>
      </c>
      <c r="J67" s="20">
        <v>16676</v>
      </c>
      <c r="K67" s="14">
        <v>17586</v>
      </c>
      <c r="L67" s="49">
        <f t="shared" si="4"/>
        <v>-5.1745706812237007</v>
      </c>
      <c r="M67" s="33">
        <f t="shared" si="5"/>
        <v>6.4795890613221845</v>
      </c>
      <c r="N67" s="34">
        <f t="shared" si="6"/>
        <v>5.7114648254180649</v>
      </c>
    </row>
    <row r="68" spans="1:14" hidden="1" outlineLevel="1" x14ac:dyDescent="0.35">
      <c r="A68" s="36"/>
      <c r="B68" s="50" t="s">
        <v>78</v>
      </c>
      <c r="C68" s="42">
        <f t="shared" si="0"/>
        <v>-17.645466847090663</v>
      </c>
      <c r="D68" s="48"/>
      <c r="E68" s="20">
        <v>253</v>
      </c>
      <c r="F68" s="14">
        <v>430</v>
      </c>
      <c r="G68" s="49">
        <f t="shared" si="1"/>
        <v>-41.162790697674417</v>
      </c>
      <c r="H68" s="33">
        <f t="shared" si="2"/>
        <v>0.95216589514884653</v>
      </c>
      <c r="I68" s="33">
        <f t="shared" si="3"/>
        <v>1.4097436233689593</v>
      </c>
      <c r="J68" s="20">
        <v>3043</v>
      </c>
      <c r="K68" s="14">
        <v>3695</v>
      </c>
      <c r="L68" s="49">
        <f t="shared" si="4"/>
        <v>-17.645466847090663</v>
      </c>
      <c r="M68" s="33">
        <f t="shared" si="5"/>
        <v>1.1823812373233034</v>
      </c>
      <c r="N68" s="34">
        <f t="shared" si="6"/>
        <v>1.2000376737131666</v>
      </c>
    </row>
    <row r="69" spans="1:14" hidden="1" outlineLevel="1" x14ac:dyDescent="0.35">
      <c r="A69" s="36"/>
      <c r="B69" s="50" t="s">
        <v>79</v>
      </c>
      <c r="C69" s="42">
        <f t="shared" si="0"/>
        <v>-5.4896142433234418</v>
      </c>
      <c r="D69" s="48"/>
      <c r="E69" s="20">
        <v>143</v>
      </c>
      <c r="F69" s="14">
        <v>509</v>
      </c>
      <c r="G69" s="49">
        <f t="shared" si="1"/>
        <v>-71.905697445972493</v>
      </c>
      <c r="H69" s="33">
        <f t="shared" si="2"/>
        <v>0.53818072334500022</v>
      </c>
      <c r="I69" s="33">
        <f t="shared" si="3"/>
        <v>1.6687430332437216</v>
      </c>
      <c r="J69" s="20">
        <v>2548</v>
      </c>
      <c r="K69" s="14">
        <v>2696</v>
      </c>
      <c r="L69" s="49">
        <f t="shared" si="4"/>
        <v>-5.4896142433234418</v>
      </c>
      <c r="M69" s="33">
        <f t="shared" si="5"/>
        <v>0.99004515041070562</v>
      </c>
      <c r="N69" s="34">
        <f t="shared" si="6"/>
        <v>0.87558905773496543</v>
      </c>
    </row>
    <row r="70" spans="1:14" hidden="1" outlineLevel="1" x14ac:dyDescent="0.35">
      <c r="A70" s="36"/>
      <c r="B70" s="50" t="s">
        <v>80</v>
      </c>
      <c r="C70" s="42">
        <f t="shared" si="0"/>
        <v>-11.54132539091586</v>
      </c>
      <c r="D70" s="48"/>
      <c r="E70" s="20">
        <v>237</v>
      </c>
      <c r="F70" s="14">
        <v>293</v>
      </c>
      <c r="G70" s="49">
        <f t="shared" si="1"/>
        <v>-19.112627986348123</v>
      </c>
      <c r="H70" s="33">
        <f t="shared" si="2"/>
        <v>0.89194987015919613</v>
      </c>
      <c r="I70" s="33">
        <f t="shared" si="3"/>
        <v>0.96059274801652361</v>
      </c>
      <c r="J70" s="20">
        <v>2376</v>
      </c>
      <c r="K70" s="14">
        <v>2686</v>
      </c>
      <c r="L70" s="49">
        <f t="shared" si="4"/>
        <v>-11.54132539091586</v>
      </c>
      <c r="M70" s="33">
        <f t="shared" si="5"/>
        <v>0.92321321718046956</v>
      </c>
      <c r="N70" s="34">
        <f t="shared" si="6"/>
        <v>0.87234132384128982</v>
      </c>
    </row>
    <row r="71" spans="1:14" hidden="1" outlineLevel="1" x14ac:dyDescent="0.35">
      <c r="A71" s="36"/>
      <c r="B71" s="50" t="s">
        <v>81</v>
      </c>
      <c r="C71" s="42">
        <f t="shared" si="0"/>
        <v>211.73553719008265</v>
      </c>
      <c r="D71" s="48"/>
      <c r="E71" s="20">
        <v>161</v>
      </c>
      <c r="F71" s="14">
        <v>46</v>
      </c>
      <c r="G71" s="49">
        <f t="shared" si="1"/>
        <v>250</v>
      </c>
      <c r="H71" s="33">
        <f t="shared" si="2"/>
        <v>0.60592375145835686</v>
      </c>
      <c r="I71" s="33">
        <f t="shared" si="3"/>
        <v>0.15080978296505146</v>
      </c>
      <c r="J71" s="20">
        <v>1886</v>
      </c>
      <c r="K71" s="14">
        <v>605</v>
      </c>
      <c r="L71" s="49">
        <f t="shared" si="4"/>
        <v>211.73553719008265</v>
      </c>
      <c r="M71" s="33">
        <f t="shared" si="5"/>
        <v>0.73281991902456456</v>
      </c>
      <c r="N71" s="34">
        <f t="shared" si="6"/>
        <v>0.19648790056737911</v>
      </c>
    </row>
    <row r="72" spans="1:14" hidden="1" outlineLevel="1" x14ac:dyDescent="0.35">
      <c r="A72" s="36"/>
      <c r="B72" s="50" t="s">
        <v>82</v>
      </c>
      <c r="C72" s="42">
        <f t="shared" si="0"/>
        <v>69.791666666666657</v>
      </c>
      <c r="D72" s="48"/>
      <c r="E72" s="20">
        <v>329</v>
      </c>
      <c r="F72" s="14">
        <v>67</v>
      </c>
      <c r="G72" s="49">
        <f t="shared" si="1"/>
        <v>391.04477611940302</v>
      </c>
      <c r="H72" s="33">
        <f t="shared" si="2"/>
        <v>1.2381920138496858</v>
      </c>
      <c r="I72" s="33">
        <f t="shared" si="3"/>
        <v>0.2196577273621402</v>
      </c>
      <c r="J72" s="20">
        <v>1793</v>
      </c>
      <c r="K72" s="14">
        <v>1056</v>
      </c>
      <c r="L72" s="49">
        <f t="shared" si="4"/>
        <v>69.791666666666657</v>
      </c>
      <c r="M72" s="33">
        <f t="shared" si="5"/>
        <v>0.69668404815007656</v>
      </c>
      <c r="N72" s="34">
        <f t="shared" si="6"/>
        <v>0.34296069917215266</v>
      </c>
    </row>
    <row r="73" spans="1:14" hidden="1" outlineLevel="1" x14ac:dyDescent="0.35">
      <c r="A73" s="36"/>
      <c r="B73" s="50" t="s">
        <v>83</v>
      </c>
      <c r="C73" s="42">
        <f t="shared" si="0"/>
        <v>-34.271604938271608</v>
      </c>
      <c r="D73" s="48"/>
      <c r="E73" s="20">
        <v>95</v>
      </c>
      <c r="F73" s="14">
        <v>121</v>
      </c>
      <c r="G73" s="49">
        <f t="shared" si="1"/>
        <v>-21.487603305785125</v>
      </c>
      <c r="H73" s="33">
        <f t="shared" si="2"/>
        <v>0.35753264837604909</v>
      </c>
      <c r="I73" s="33">
        <f t="shared" si="3"/>
        <v>0.39669529866893971</v>
      </c>
      <c r="J73" s="20">
        <v>1331</v>
      </c>
      <c r="K73" s="14">
        <v>2025</v>
      </c>
      <c r="L73" s="49">
        <f t="shared" si="4"/>
        <v>-34.271604938271608</v>
      </c>
      <c r="M73" s="33">
        <f t="shared" si="5"/>
        <v>0.51717036703165187</v>
      </c>
      <c r="N73" s="34">
        <f t="shared" si="6"/>
        <v>0.6576661134693268</v>
      </c>
    </row>
    <row r="74" spans="1:14" hidden="1" outlineLevel="1" x14ac:dyDescent="0.35">
      <c r="A74" s="36"/>
      <c r="B74" s="50" t="s">
        <v>84</v>
      </c>
      <c r="C74" s="42">
        <f t="shared" ref="C74:C137" si="7">IF(K74=0,"",SUM(((J74-K74)/K74)*100))</f>
        <v>-36.38568829593693</v>
      </c>
      <c r="D74" s="48"/>
      <c r="E74" s="20">
        <v>140</v>
      </c>
      <c r="F74" s="14">
        <v>147</v>
      </c>
      <c r="G74" s="49">
        <f t="shared" ref="G74:G137" si="8">IF(F74=0,"",SUM(((E74-F74)/F74)*100))</f>
        <v>-4.7619047619047619</v>
      </c>
      <c r="H74" s="33">
        <f t="shared" ref="H74:H137" si="9">IF(E74=0,"",SUM((E74/CntPeriod)*100))</f>
        <v>0.52689021865944075</v>
      </c>
      <c r="I74" s="33">
        <f t="shared" ref="I74:I137" si="10">IF(F74=0,"",SUM((F74/CntPeriodPrevYear)*100))</f>
        <v>0.48193561077962099</v>
      </c>
      <c r="J74" s="20">
        <v>1049</v>
      </c>
      <c r="K74" s="14">
        <v>1649</v>
      </c>
      <c r="L74" s="49">
        <f t="shared" ref="L74:L137" si="11">IF(K74=0,"",SUM(((J74-K74)/K74)*100))</f>
        <v>-36.38568829593693</v>
      </c>
      <c r="M74" s="33">
        <f t="shared" ref="M74:M137" si="12">IF(J74=0,"",SUM((J74/CntYearAck)*100))</f>
        <v>0.40759708115417193</v>
      </c>
      <c r="N74" s="34">
        <f t="shared" ref="N74:N137" si="13">IF(K74=0,"",SUM((K74/CntPrevYearAck)*100))</f>
        <v>0.53555131906712095</v>
      </c>
    </row>
    <row r="75" spans="1:14" hidden="1" outlineLevel="1" x14ac:dyDescent="0.35">
      <c r="A75" s="36"/>
      <c r="B75" s="50" t="s">
        <v>85</v>
      </c>
      <c r="C75" s="42">
        <f t="shared" si="7"/>
        <v>-12.449799196787147</v>
      </c>
      <c r="D75" s="48"/>
      <c r="E75" s="20">
        <v>129</v>
      </c>
      <c r="F75" s="14">
        <v>45</v>
      </c>
      <c r="G75" s="49">
        <f t="shared" si="8"/>
        <v>186.66666666666666</v>
      </c>
      <c r="H75" s="33">
        <f t="shared" si="9"/>
        <v>0.48549170147905613</v>
      </c>
      <c r="I75" s="33">
        <f t="shared" si="10"/>
        <v>0.14753130942233297</v>
      </c>
      <c r="J75" s="20">
        <v>872</v>
      </c>
      <c r="K75" s="14">
        <v>996</v>
      </c>
      <c r="L75" s="49">
        <f t="shared" si="11"/>
        <v>-12.449799196787147</v>
      </c>
      <c r="M75" s="33">
        <f t="shared" si="12"/>
        <v>0.33882235916724301</v>
      </c>
      <c r="N75" s="34">
        <f t="shared" si="13"/>
        <v>0.32347429581009851</v>
      </c>
    </row>
    <row r="76" spans="1:14" hidden="1" outlineLevel="1" x14ac:dyDescent="0.35">
      <c r="A76" s="36"/>
      <c r="B76" s="50" t="s">
        <v>86</v>
      </c>
      <c r="C76" s="42">
        <f t="shared" si="7"/>
        <v>-34.567901234567898</v>
      </c>
      <c r="D76" s="48"/>
      <c r="E76" s="20">
        <v>28</v>
      </c>
      <c r="F76" s="14">
        <v>117</v>
      </c>
      <c r="G76" s="49">
        <f t="shared" si="8"/>
        <v>-76.068376068376068</v>
      </c>
      <c r="H76" s="33">
        <f t="shared" si="9"/>
        <v>0.10537804373188814</v>
      </c>
      <c r="I76" s="33">
        <f t="shared" si="10"/>
        <v>0.38358140449806571</v>
      </c>
      <c r="J76" s="20">
        <v>795</v>
      </c>
      <c r="K76" s="14">
        <v>1215</v>
      </c>
      <c r="L76" s="49">
        <f t="shared" si="11"/>
        <v>-34.567901234567898</v>
      </c>
      <c r="M76" s="33">
        <f t="shared" si="12"/>
        <v>0.30890341231417223</v>
      </c>
      <c r="N76" s="34">
        <f t="shared" si="13"/>
        <v>0.39459966808159602</v>
      </c>
    </row>
    <row r="77" spans="1:14" hidden="1" outlineLevel="1" x14ac:dyDescent="0.35">
      <c r="A77" s="36"/>
      <c r="B77" s="50" t="s">
        <v>87</v>
      </c>
      <c r="C77" s="42">
        <f t="shared" si="7"/>
        <v>-10.688836104513063</v>
      </c>
      <c r="D77" s="48"/>
      <c r="E77" s="20">
        <v>34</v>
      </c>
      <c r="F77" s="14">
        <v>37</v>
      </c>
      <c r="G77" s="49">
        <f t="shared" si="8"/>
        <v>-8.1081081081081088</v>
      </c>
      <c r="H77" s="33">
        <f t="shared" si="9"/>
        <v>0.12795905310300704</v>
      </c>
      <c r="I77" s="33">
        <f t="shared" si="10"/>
        <v>0.12130352108058488</v>
      </c>
      <c r="J77" s="20">
        <v>376</v>
      </c>
      <c r="K77" s="14">
        <v>421</v>
      </c>
      <c r="L77" s="49">
        <f t="shared" si="11"/>
        <v>-10.688836104513063</v>
      </c>
      <c r="M77" s="33">
        <f t="shared" si="12"/>
        <v>0.14609771450330664</v>
      </c>
      <c r="N77" s="34">
        <f t="shared" si="13"/>
        <v>0.13672959692374645</v>
      </c>
    </row>
    <row r="78" spans="1:14" hidden="1" outlineLevel="1" x14ac:dyDescent="0.35">
      <c r="A78" s="36"/>
      <c r="B78" s="50" t="s">
        <v>88</v>
      </c>
      <c r="C78" s="42">
        <f t="shared" si="7"/>
        <v>26.071428571428573</v>
      </c>
      <c r="D78" s="48"/>
      <c r="E78" s="20">
        <v>46</v>
      </c>
      <c r="F78" s="14">
        <v>44</v>
      </c>
      <c r="G78" s="49">
        <f t="shared" si="8"/>
        <v>4.5454545454545459</v>
      </c>
      <c r="H78" s="33">
        <f t="shared" si="9"/>
        <v>0.17312107184524481</v>
      </c>
      <c r="I78" s="33">
        <f t="shared" si="10"/>
        <v>0.14425283587961446</v>
      </c>
      <c r="J78" s="20">
        <v>353</v>
      </c>
      <c r="K78" s="14">
        <v>280</v>
      </c>
      <c r="L78" s="49">
        <f t="shared" si="11"/>
        <v>26.071428571428573</v>
      </c>
      <c r="M78" s="33">
        <f t="shared" si="12"/>
        <v>0.13716088622251926</v>
      </c>
      <c r="N78" s="34">
        <f t="shared" si="13"/>
        <v>9.0936549022919255E-2</v>
      </c>
    </row>
    <row r="79" spans="1:14" hidden="1" outlineLevel="1" x14ac:dyDescent="0.35">
      <c r="A79" s="36"/>
      <c r="B79" s="50" t="s">
        <v>89</v>
      </c>
      <c r="C79" s="42">
        <f t="shared" si="7"/>
        <v>21.311475409836063</v>
      </c>
      <c r="D79" s="48"/>
      <c r="E79" s="20">
        <v>10</v>
      </c>
      <c r="F79" s="14">
        <v>7</v>
      </c>
      <c r="G79" s="49">
        <f t="shared" si="8"/>
        <v>42.857142857142854</v>
      </c>
      <c r="H79" s="33">
        <f t="shared" si="9"/>
        <v>3.7635015618531484E-2</v>
      </c>
      <c r="I79" s="33">
        <f t="shared" si="10"/>
        <v>2.294931479902957E-2</v>
      </c>
      <c r="J79" s="20">
        <v>148</v>
      </c>
      <c r="K79" s="14">
        <v>122</v>
      </c>
      <c r="L79" s="49">
        <f t="shared" si="11"/>
        <v>21.311475409836063</v>
      </c>
      <c r="M79" s="33">
        <f t="shared" si="12"/>
        <v>5.7506547198110047E-2</v>
      </c>
      <c r="N79" s="34">
        <f t="shared" si="13"/>
        <v>3.9622353502843391E-2</v>
      </c>
    </row>
    <row r="80" spans="1:14" hidden="1" outlineLevel="1" x14ac:dyDescent="0.35">
      <c r="A80" s="36"/>
      <c r="B80" s="50" t="s">
        <v>90</v>
      </c>
      <c r="C80" s="42">
        <f t="shared" si="7"/>
        <v>-12</v>
      </c>
      <c r="D80" s="48"/>
      <c r="E80" s="20">
        <v>4</v>
      </c>
      <c r="F80" s="14">
        <v>15</v>
      </c>
      <c r="G80" s="49">
        <f t="shared" si="8"/>
        <v>-73.333333333333329</v>
      </c>
      <c r="H80" s="33">
        <f t="shared" si="9"/>
        <v>1.5054006247412592E-2</v>
      </c>
      <c r="I80" s="33">
        <f t="shared" si="10"/>
        <v>4.9177103140777653E-2</v>
      </c>
      <c r="J80" s="20">
        <v>44</v>
      </c>
      <c r="K80" s="14">
        <v>50</v>
      </c>
      <c r="L80" s="49">
        <f t="shared" si="11"/>
        <v>-12</v>
      </c>
      <c r="M80" s="33">
        <f t="shared" si="12"/>
        <v>1.7096541058897585E-2</v>
      </c>
      <c r="N80" s="34">
        <f t="shared" si="13"/>
        <v>1.6238669468378437E-2</v>
      </c>
    </row>
    <row r="81" spans="1:14" hidden="1" outlineLevel="1" x14ac:dyDescent="0.35">
      <c r="A81" s="36"/>
      <c r="B81" s="50" t="s">
        <v>91</v>
      </c>
      <c r="C81" s="42">
        <f t="shared" si="7"/>
        <v>-39.344262295081968</v>
      </c>
      <c r="D81" s="48"/>
      <c r="E81" s="20">
        <v>6</v>
      </c>
      <c r="F81" s="14">
        <v>26</v>
      </c>
      <c r="G81" s="49">
        <f t="shared" si="8"/>
        <v>-76.923076923076934</v>
      </c>
      <c r="H81" s="33">
        <f t="shared" si="9"/>
        <v>2.2581009371118888E-2</v>
      </c>
      <c r="I81" s="33">
        <f t="shared" si="10"/>
        <v>8.5240312110681268E-2</v>
      </c>
      <c r="J81" s="20">
        <v>37</v>
      </c>
      <c r="K81" s="14">
        <v>61</v>
      </c>
      <c r="L81" s="49">
        <f t="shared" si="11"/>
        <v>-39.344262295081968</v>
      </c>
      <c r="M81" s="33">
        <f t="shared" si="12"/>
        <v>1.4376636799527512E-2</v>
      </c>
      <c r="N81" s="34">
        <f t="shared" si="13"/>
        <v>1.9811176751421695E-2</v>
      </c>
    </row>
    <row r="82" spans="1:14" hidden="1" outlineLevel="1" x14ac:dyDescent="0.35">
      <c r="A82" s="36"/>
      <c r="B82" s="50" t="s">
        <v>92</v>
      </c>
      <c r="C82" s="42">
        <f t="shared" si="7"/>
        <v>50</v>
      </c>
      <c r="D82" s="48"/>
      <c r="E82" s="20">
        <v>1</v>
      </c>
      <c r="F82" s="14">
        <v>0</v>
      </c>
      <c r="G82" s="49" t="str">
        <f t="shared" si="8"/>
        <v/>
      </c>
      <c r="H82" s="33">
        <f t="shared" si="9"/>
        <v>3.763501561853148E-3</v>
      </c>
      <c r="I82" s="33" t="str">
        <f t="shared" si="10"/>
        <v/>
      </c>
      <c r="J82" s="20">
        <v>15</v>
      </c>
      <c r="K82" s="14">
        <v>10</v>
      </c>
      <c r="L82" s="49">
        <f t="shared" si="11"/>
        <v>50</v>
      </c>
      <c r="M82" s="33">
        <f t="shared" si="12"/>
        <v>5.8283662700787213E-3</v>
      </c>
      <c r="N82" s="34">
        <f t="shared" si="13"/>
        <v>3.2477338936756877E-3</v>
      </c>
    </row>
    <row r="83" spans="1:14" hidden="1" outlineLevel="1" x14ac:dyDescent="0.35">
      <c r="A83" s="36"/>
      <c r="B83" s="50" t="s">
        <v>93</v>
      </c>
      <c r="C83" s="42">
        <f t="shared" si="7"/>
        <v>-53.846153846153847</v>
      </c>
      <c r="D83" s="48"/>
      <c r="E83" s="20">
        <v>1</v>
      </c>
      <c r="F83" s="14">
        <v>2</v>
      </c>
      <c r="G83" s="49">
        <f t="shared" si="8"/>
        <v>-50</v>
      </c>
      <c r="H83" s="33">
        <f t="shared" si="9"/>
        <v>3.763501561853148E-3</v>
      </c>
      <c r="I83" s="33">
        <f t="shared" si="10"/>
        <v>6.5569470854370208E-3</v>
      </c>
      <c r="J83" s="20">
        <v>6</v>
      </c>
      <c r="K83" s="14">
        <v>13</v>
      </c>
      <c r="L83" s="49">
        <f t="shared" si="11"/>
        <v>-53.846153846153847</v>
      </c>
      <c r="M83" s="33">
        <f t="shared" si="12"/>
        <v>2.331346508031489E-3</v>
      </c>
      <c r="N83" s="34">
        <f t="shared" si="13"/>
        <v>4.2220540617783943E-3</v>
      </c>
    </row>
    <row r="84" spans="1:14" hidden="1" outlineLevel="1" x14ac:dyDescent="0.35">
      <c r="A84" s="36"/>
      <c r="B84" s="50" t="s">
        <v>94</v>
      </c>
      <c r="C84" s="42" t="str">
        <f t="shared" si="7"/>
        <v/>
      </c>
      <c r="D84" s="48"/>
      <c r="E84" s="20">
        <v>0</v>
      </c>
      <c r="F84" s="14">
        <v>0</v>
      </c>
      <c r="G84" s="49" t="str">
        <f t="shared" si="8"/>
        <v/>
      </c>
      <c r="H84" s="33" t="str">
        <f t="shared" si="9"/>
        <v/>
      </c>
      <c r="I84" s="33" t="str">
        <f t="shared" si="10"/>
        <v/>
      </c>
      <c r="J84" s="20">
        <v>3</v>
      </c>
      <c r="K84" s="14">
        <v>0</v>
      </c>
      <c r="L84" s="49" t="str">
        <f t="shared" si="11"/>
        <v/>
      </c>
      <c r="M84" s="33">
        <f t="shared" si="12"/>
        <v>1.1656732540157445E-3</v>
      </c>
      <c r="N84" s="34" t="str">
        <f t="shared" si="13"/>
        <v/>
      </c>
    </row>
    <row r="85" spans="1:14" hidden="1" outlineLevel="1" x14ac:dyDescent="0.35">
      <c r="A85" s="36"/>
      <c r="B85" s="50" t="s">
        <v>95</v>
      </c>
      <c r="C85" s="42">
        <f t="shared" si="7"/>
        <v>-83.333333333333343</v>
      </c>
      <c r="D85" s="48"/>
      <c r="E85" s="20">
        <v>1</v>
      </c>
      <c r="F85" s="14">
        <v>0</v>
      </c>
      <c r="G85" s="49" t="str">
        <f t="shared" si="8"/>
        <v/>
      </c>
      <c r="H85" s="33">
        <f t="shared" si="9"/>
        <v>3.763501561853148E-3</v>
      </c>
      <c r="I85" s="33" t="str">
        <f t="shared" si="10"/>
        <v/>
      </c>
      <c r="J85" s="20">
        <v>1</v>
      </c>
      <c r="K85" s="14">
        <v>6</v>
      </c>
      <c r="L85" s="49">
        <f t="shared" si="11"/>
        <v>-83.333333333333343</v>
      </c>
      <c r="M85" s="33">
        <f t="shared" si="12"/>
        <v>3.8855775133858151E-4</v>
      </c>
      <c r="N85" s="34">
        <f t="shared" si="13"/>
        <v>1.9486403362054129E-3</v>
      </c>
    </row>
    <row r="86" spans="1:14" collapsed="1" x14ac:dyDescent="0.35">
      <c r="A86" s="36" t="s">
        <v>96</v>
      </c>
      <c r="B86" s="1" t="s">
        <v>97</v>
      </c>
      <c r="C86" s="42">
        <f t="shared" si="7"/>
        <v>-9.2404700487245623</v>
      </c>
      <c r="D86" s="48"/>
      <c r="E86" s="20">
        <v>1693</v>
      </c>
      <c r="F86" s="14">
        <v>1466</v>
      </c>
      <c r="G86" s="49">
        <f t="shared" si="8"/>
        <v>15.484311050477489</v>
      </c>
      <c r="H86" s="33">
        <f t="shared" si="9"/>
        <v>6.3716081442173804</v>
      </c>
      <c r="I86" s="33">
        <f t="shared" si="10"/>
        <v>4.8062422136253362</v>
      </c>
      <c r="J86" s="20">
        <v>15833</v>
      </c>
      <c r="K86" s="14">
        <v>17445</v>
      </c>
      <c r="L86" s="49">
        <f t="shared" si="11"/>
        <v>-9.2404700487245623</v>
      </c>
      <c r="M86" s="33">
        <f t="shared" si="12"/>
        <v>6.1520348769437598</v>
      </c>
      <c r="N86" s="34">
        <f t="shared" si="13"/>
        <v>5.6656717775172369</v>
      </c>
    </row>
    <row r="87" spans="1:14" hidden="1" outlineLevel="1" x14ac:dyDescent="0.35">
      <c r="A87" s="36"/>
      <c r="B87" s="50" t="s">
        <v>98</v>
      </c>
      <c r="C87" s="42">
        <f t="shared" si="7"/>
        <v>-33.694649446494459</v>
      </c>
      <c r="D87" s="48"/>
      <c r="E87" s="20">
        <v>356</v>
      </c>
      <c r="F87" s="14">
        <v>285</v>
      </c>
      <c r="G87" s="49">
        <f t="shared" si="8"/>
        <v>24.912280701754387</v>
      </c>
      <c r="H87" s="33">
        <f t="shared" si="9"/>
        <v>1.3398065560197208</v>
      </c>
      <c r="I87" s="33">
        <f t="shared" si="10"/>
        <v>0.9343649596747754</v>
      </c>
      <c r="J87" s="20">
        <v>2875</v>
      </c>
      <c r="K87" s="14">
        <v>4336</v>
      </c>
      <c r="L87" s="49">
        <f t="shared" si="11"/>
        <v>-33.694649446494459</v>
      </c>
      <c r="M87" s="33">
        <f t="shared" si="12"/>
        <v>1.1171035350984218</v>
      </c>
      <c r="N87" s="34">
        <f t="shared" si="13"/>
        <v>1.4082174162977781</v>
      </c>
    </row>
    <row r="88" spans="1:14" hidden="1" outlineLevel="1" x14ac:dyDescent="0.35">
      <c r="A88" s="36"/>
      <c r="B88" s="50" t="s">
        <v>99</v>
      </c>
      <c r="C88" s="42">
        <f t="shared" si="7"/>
        <v>-7.3033707865168536</v>
      </c>
      <c r="D88" s="48"/>
      <c r="E88" s="20">
        <v>220</v>
      </c>
      <c r="F88" s="14">
        <v>242</v>
      </c>
      <c r="G88" s="49">
        <f t="shared" si="8"/>
        <v>-9.0909090909090917</v>
      </c>
      <c r="H88" s="33">
        <f t="shared" si="9"/>
        <v>0.82797034360769262</v>
      </c>
      <c r="I88" s="33">
        <f t="shared" si="10"/>
        <v>0.79339059733787942</v>
      </c>
      <c r="J88" s="20">
        <v>2640</v>
      </c>
      <c r="K88" s="14">
        <v>2848</v>
      </c>
      <c r="L88" s="49">
        <f t="shared" si="11"/>
        <v>-7.3033707865168536</v>
      </c>
      <c r="M88" s="33">
        <f t="shared" si="12"/>
        <v>1.0257924635338551</v>
      </c>
      <c r="N88" s="34">
        <f t="shared" si="13"/>
        <v>0.92495461291883585</v>
      </c>
    </row>
    <row r="89" spans="1:14" hidden="1" outlineLevel="1" x14ac:dyDescent="0.35">
      <c r="A89" s="36"/>
      <c r="B89" s="50" t="s">
        <v>100</v>
      </c>
      <c r="C89" s="42">
        <f t="shared" si="7"/>
        <v>4.8168590065228303</v>
      </c>
      <c r="D89" s="48"/>
      <c r="E89" s="20">
        <v>200</v>
      </c>
      <c r="F89" s="14">
        <v>246</v>
      </c>
      <c r="G89" s="49">
        <f t="shared" si="8"/>
        <v>-18.699186991869919</v>
      </c>
      <c r="H89" s="33">
        <f t="shared" si="9"/>
        <v>0.75270031237062962</v>
      </c>
      <c r="I89" s="33">
        <f t="shared" si="10"/>
        <v>0.80650449150875358</v>
      </c>
      <c r="J89" s="20">
        <v>2089</v>
      </c>
      <c r="K89" s="14">
        <v>1993</v>
      </c>
      <c r="L89" s="49">
        <f t="shared" si="11"/>
        <v>4.8168590065228303</v>
      </c>
      <c r="M89" s="33">
        <f t="shared" si="12"/>
        <v>0.81169714254629655</v>
      </c>
      <c r="N89" s="34">
        <f t="shared" si="13"/>
        <v>0.64727336500956456</v>
      </c>
    </row>
    <row r="90" spans="1:14" hidden="1" outlineLevel="1" x14ac:dyDescent="0.35">
      <c r="A90" s="36"/>
      <c r="B90" s="50" t="s">
        <v>101</v>
      </c>
      <c r="C90" s="42">
        <f t="shared" si="7"/>
        <v>11.859688195991092</v>
      </c>
      <c r="D90" s="48"/>
      <c r="E90" s="20">
        <v>180</v>
      </c>
      <c r="F90" s="14">
        <v>192</v>
      </c>
      <c r="G90" s="49">
        <f t="shared" si="8"/>
        <v>-6.25</v>
      </c>
      <c r="H90" s="33">
        <f t="shared" si="9"/>
        <v>0.67743028113356663</v>
      </c>
      <c r="I90" s="33">
        <f t="shared" si="10"/>
        <v>0.62946692020195405</v>
      </c>
      <c r="J90" s="20">
        <v>2009</v>
      </c>
      <c r="K90" s="14">
        <v>1796</v>
      </c>
      <c r="L90" s="49">
        <f t="shared" si="11"/>
        <v>11.859688195991092</v>
      </c>
      <c r="M90" s="33">
        <f t="shared" si="12"/>
        <v>0.7806125224392102</v>
      </c>
      <c r="N90" s="34">
        <f t="shared" si="13"/>
        <v>0.58329300730415357</v>
      </c>
    </row>
    <row r="91" spans="1:14" hidden="1" outlineLevel="1" x14ac:dyDescent="0.35">
      <c r="A91" s="36"/>
      <c r="B91" s="50" t="s">
        <v>102</v>
      </c>
      <c r="C91" s="42">
        <f t="shared" si="7"/>
        <v>-46.28833476640871</v>
      </c>
      <c r="D91" s="48"/>
      <c r="E91" s="20">
        <v>163</v>
      </c>
      <c r="F91" s="14">
        <v>234</v>
      </c>
      <c r="G91" s="49">
        <f t="shared" si="8"/>
        <v>-30.341880341880341</v>
      </c>
      <c r="H91" s="33">
        <f t="shared" si="9"/>
        <v>0.61345075458206322</v>
      </c>
      <c r="I91" s="33">
        <f t="shared" si="10"/>
        <v>0.76716280899613143</v>
      </c>
      <c r="J91" s="20">
        <v>1874</v>
      </c>
      <c r="K91" s="14">
        <v>3489</v>
      </c>
      <c r="L91" s="49">
        <f t="shared" si="11"/>
        <v>-46.28833476640871</v>
      </c>
      <c r="M91" s="33">
        <f t="shared" si="12"/>
        <v>0.72815722600850163</v>
      </c>
      <c r="N91" s="34">
        <f t="shared" si="13"/>
        <v>1.1331343555034474</v>
      </c>
    </row>
    <row r="92" spans="1:14" hidden="1" outlineLevel="1" x14ac:dyDescent="0.35">
      <c r="A92" s="36"/>
      <c r="B92" s="50" t="s">
        <v>103</v>
      </c>
      <c r="C92" s="42">
        <f t="shared" si="7"/>
        <v>146.38949671772428</v>
      </c>
      <c r="D92" s="48"/>
      <c r="E92" s="20">
        <v>207</v>
      </c>
      <c r="F92" s="14">
        <v>81</v>
      </c>
      <c r="G92" s="49">
        <f t="shared" si="8"/>
        <v>155.55555555555557</v>
      </c>
      <c r="H92" s="33">
        <f t="shared" si="9"/>
        <v>0.7790448233036017</v>
      </c>
      <c r="I92" s="33">
        <f t="shared" si="10"/>
        <v>0.2655563569601993</v>
      </c>
      <c r="J92" s="20">
        <v>1126</v>
      </c>
      <c r="K92" s="14">
        <v>457</v>
      </c>
      <c r="L92" s="49">
        <f t="shared" si="11"/>
        <v>146.38949671772428</v>
      </c>
      <c r="M92" s="33">
        <f t="shared" si="12"/>
        <v>0.43751602800724276</v>
      </c>
      <c r="N92" s="34">
        <f t="shared" si="13"/>
        <v>0.14842143894097892</v>
      </c>
    </row>
    <row r="93" spans="1:14" hidden="1" outlineLevel="1" x14ac:dyDescent="0.35">
      <c r="A93" s="36"/>
      <c r="B93" s="50" t="s">
        <v>104</v>
      </c>
      <c r="C93" s="42">
        <f t="shared" si="7"/>
        <v>120.54794520547945</v>
      </c>
      <c r="D93" s="48"/>
      <c r="E93" s="20">
        <v>101</v>
      </c>
      <c r="F93" s="14">
        <v>15</v>
      </c>
      <c r="G93" s="49">
        <f t="shared" si="8"/>
        <v>573.33333333333337</v>
      </c>
      <c r="H93" s="33">
        <f t="shared" si="9"/>
        <v>0.38011365774716793</v>
      </c>
      <c r="I93" s="33">
        <f t="shared" si="10"/>
        <v>4.9177103140777653E-2</v>
      </c>
      <c r="J93" s="20">
        <v>805</v>
      </c>
      <c r="K93" s="14">
        <v>365</v>
      </c>
      <c r="L93" s="49">
        <f t="shared" si="11"/>
        <v>120.54794520547945</v>
      </c>
      <c r="M93" s="33">
        <f t="shared" si="12"/>
        <v>0.31278898982755809</v>
      </c>
      <c r="N93" s="34">
        <f t="shared" si="13"/>
        <v>0.11854228711916259</v>
      </c>
    </row>
    <row r="94" spans="1:14" hidden="1" outlineLevel="1" x14ac:dyDescent="0.35">
      <c r="A94" s="36"/>
      <c r="B94" s="50" t="s">
        <v>105</v>
      </c>
      <c r="C94" s="42">
        <f t="shared" si="7"/>
        <v>-36.630754162585703</v>
      </c>
      <c r="D94" s="48"/>
      <c r="E94" s="20">
        <v>52</v>
      </c>
      <c r="F94" s="14">
        <v>81</v>
      </c>
      <c r="G94" s="49">
        <f t="shared" si="8"/>
        <v>-35.802469135802468</v>
      </c>
      <c r="H94" s="33">
        <f t="shared" si="9"/>
        <v>0.1957020812163637</v>
      </c>
      <c r="I94" s="33">
        <f t="shared" si="10"/>
        <v>0.2655563569601993</v>
      </c>
      <c r="J94" s="20">
        <v>647</v>
      </c>
      <c r="K94" s="14">
        <v>1021</v>
      </c>
      <c r="L94" s="49">
        <f t="shared" si="11"/>
        <v>-36.630754162585703</v>
      </c>
      <c r="M94" s="33">
        <f t="shared" si="12"/>
        <v>0.25139686511606218</v>
      </c>
      <c r="N94" s="34">
        <f t="shared" si="13"/>
        <v>0.33159363054428775</v>
      </c>
    </row>
    <row r="95" spans="1:14" hidden="1" outlineLevel="1" x14ac:dyDescent="0.35">
      <c r="A95" s="36"/>
      <c r="B95" s="50" t="s">
        <v>106</v>
      </c>
      <c r="C95" s="42">
        <f t="shared" si="7"/>
        <v>2014.8148148148148</v>
      </c>
      <c r="D95" s="48"/>
      <c r="E95" s="20">
        <v>119</v>
      </c>
      <c r="F95" s="14">
        <v>0</v>
      </c>
      <c r="G95" s="49" t="str">
        <f t="shared" si="8"/>
        <v/>
      </c>
      <c r="H95" s="33">
        <f t="shared" si="9"/>
        <v>0.44785668586052468</v>
      </c>
      <c r="I95" s="33" t="str">
        <f t="shared" si="10"/>
        <v/>
      </c>
      <c r="J95" s="20">
        <v>571</v>
      </c>
      <c r="K95" s="14">
        <v>27</v>
      </c>
      <c r="L95" s="49">
        <f t="shared" si="11"/>
        <v>2014.8148148148148</v>
      </c>
      <c r="M95" s="33">
        <f t="shared" si="12"/>
        <v>0.22186647601433002</v>
      </c>
      <c r="N95" s="34">
        <f t="shared" si="13"/>
        <v>8.7688815129243567E-3</v>
      </c>
    </row>
    <row r="96" spans="1:14" hidden="1" outlineLevel="1" x14ac:dyDescent="0.35">
      <c r="A96" s="36"/>
      <c r="B96" s="50" t="s">
        <v>107</v>
      </c>
      <c r="C96" s="42" t="str">
        <f t="shared" si="7"/>
        <v/>
      </c>
      <c r="D96" s="48"/>
      <c r="E96" s="20">
        <v>44</v>
      </c>
      <c r="F96" s="14">
        <v>0</v>
      </c>
      <c r="G96" s="49" t="str">
        <f t="shared" si="8"/>
        <v/>
      </c>
      <c r="H96" s="33">
        <f t="shared" si="9"/>
        <v>0.16559406872153851</v>
      </c>
      <c r="I96" s="33" t="str">
        <f t="shared" si="10"/>
        <v/>
      </c>
      <c r="J96" s="20">
        <v>383</v>
      </c>
      <c r="K96" s="14">
        <v>0</v>
      </c>
      <c r="L96" s="49" t="str">
        <f t="shared" si="11"/>
        <v/>
      </c>
      <c r="M96" s="33">
        <f t="shared" si="12"/>
        <v>0.14881761876267668</v>
      </c>
      <c r="N96" s="34" t="str">
        <f t="shared" si="13"/>
        <v/>
      </c>
    </row>
    <row r="97" spans="1:14" hidden="1" outlineLevel="1" x14ac:dyDescent="0.35">
      <c r="A97" s="36"/>
      <c r="B97" s="50" t="s">
        <v>108</v>
      </c>
      <c r="C97" s="42">
        <f t="shared" si="7"/>
        <v>-22.195121951219512</v>
      </c>
      <c r="D97" s="48"/>
      <c r="E97" s="20">
        <v>38</v>
      </c>
      <c r="F97" s="14">
        <v>29</v>
      </c>
      <c r="G97" s="49">
        <f t="shared" si="8"/>
        <v>31.03448275862069</v>
      </c>
      <c r="H97" s="33">
        <f t="shared" si="9"/>
        <v>0.14301305935041964</v>
      </c>
      <c r="I97" s="33">
        <f t="shared" si="10"/>
        <v>9.5075732738836793E-2</v>
      </c>
      <c r="J97" s="20">
        <v>319</v>
      </c>
      <c r="K97" s="14">
        <v>410</v>
      </c>
      <c r="L97" s="49">
        <f t="shared" si="11"/>
        <v>-22.195121951219512</v>
      </c>
      <c r="M97" s="33">
        <f t="shared" si="12"/>
        <v>0.12394992267700747</v>
      </c>
      <c r="N97" s="34">
        <f t="shared" si="13"/>
        <v>0.13315708964070319</v>
      </c>
    </row>
    <row r="98" spans="1:14" hidden="1" outlineLevel="1" x14ac:dyDescent="0.35">
      <c r="A98" s="36"/>
      <c r="B98" s="50" t="s">
        <v>109</v>
      </c>
      <c r="C98" s="42">
        <f t="shared" si="7"/>
        <v>14.150943396226415</v>
      </c>
      <c r="D98" s="48"/>
      <c r="E98" s="20">
        <v>2</v>
      </c>
      <c r="F98" s="14">
        <v>9</v>
      </c>
      <c r="G98" s="49">
        <f t="shared" si="8"/>
        <v>-77.777777777777786</v>
      </c>
      <c r="H98" s="33">
        <f t="shared" si="9"/>
        <v>7.5270031237062961E-3</v>
      </c>
      <c r="I98" s="33">
        <f t="shared" si="10"/>
        <v>2.9506261884466589E-2</v>
      </c>
      <c r="J98" s="20">
        <v>121</v>
      </c>
      <c r="K98" s="14">
        <v>106</v>
      </c>
      <c r="L98" s="49">
        <f t="shared" si="11"/>
        <v>14.150943396226415</v>
      </c>
      <c r="M98" s="33">
        <f t="shared" si="12"/>
        <v>4.7015487911968357E-2</v>
      </c>
      <c r="N98" s="34">
        <f t="shared" si="13"/>
        <v>3.4425979272962294E-2</v>
      </c>
    </row>
    <row r="99" spans="1:14" hidden="1" outlineLevel="1" x14ac:dyDescent="0.35">
      <c r="A99" s="36"/>
      <c r="B99" s="50" t="s">
        <v>110</v>
      </c>
      <c r="C99" s="42">
        <f t="shared" si="7"/>
        <v>-26.666666666666668</v>
      </c>
      <c r="D99" s="48"/>
      <c r="E99" s="20">
        <v>2</v>
      </c>
      <c r="F99" s="14">
        <v>6</v>
      </c>
      <c r="G99" s="49">
        <f t="shared" si="8"/>
        <v>-66.666666666666657</v>
      </c>
      <c r="H99" s="33">
        <f t="shared" si="9"/>
        <v>7.5270031237062961E-3</v>
      </c>
      <c r="I99" s="33">
        <f t="shared" si="10"/>
        <v>1.9670841256311064E-2</v>
      </c>
      <c r="J99" s="20">
        <v>88</v>
      </c>
      <c r="K99" s="14">
        <v>120</v>
      </c>
      <c r="L99" s="49">
        <f t="shared" si="11"/>
        <v>-26.666666666666668</v>
      </c>
      <c r="M99" s="33">
        <f t="shared" si="12"/>
        <v>3.4193082117795169E-2</v>
      </c>
      <c r="N99" s="34">
        <f t="shared" si="13"/>
        <v>3.8972806724108251E-2</v>
      </c>
    </row>
    <row r="100" spans="1:14" hidden="1" outlineLevel="1" x14ac:dyDescent="0.35">
      <c r="A100" s="36"/>
      <c r="B100" s="50" t="s">
        <v>111</v>
      </c>
      <c r="C100" s="42">
        <f t="shared" si="7"/>
        <v>22.222222222222221</v>
      </c>
      <c r="D100" s="48"/>
      <c r="E100" s="20">
        <v>1</v>
      </c>
      <c r="F100" s="14">
        <v>8</v>
      </c>
      <c r="G100" s="49">
        <f t="shared" si="8"/>
        <v>-87.5</v>
      </c>
      <c r="H100" s="33">
        <f t="shared" si="9"/>
        <v>3.763501561853148E-3</v>
      </c>
      <c r="I100" s="33">
        <f t="shared" si="10"/>
        <v>2.6227788341748083E-2</v>
      </c>
      <c r="J100" s="20">
        <v>88</v>
      </c>
      <c r="K100" s="14">
        <v>72</v>
      </c>
      <c r="L100" s="49">
        <f t="shared" si="11"/>
        <v>22.222222222222221</v>
      </c>
      <c r="M100" s="33">
        <f t="shared" si="12"/>
        <v>3.4193082117795169E-2</v>
      </c>
      <c r="N100" s="34">
        <f t="shared" si="13"/>
        <v>2.338368403446495E-2</v>
      </c>
    </row>
    <row r="101" spans="1:14" hidden="1" outlineLevel="1" x14ac:dyDescent="0.35">
      <c r="A101" s="36"/>
      <c r="B101" s="50" t="s">
        <v>112</v>
      </c>
      <c r="C101" s="42">
        <f t="shared" si="7"/>
        <v>-49.152542372881356</v>
      </c>
      <c r="D101" s="48"/>
      <c r="E101" s="20">
        <v>1</v>
      </c>
      <c r="F101" s="14">
        <v>17</v>
      </c>
      <c r="G101" s="49">
        <f t="shared" si="8"/>
        <v>-94.117647058823522</v>
      </c>
      <c r="H101" s="33">
        <f t="shared" si="9"/>
        <v>3.763501561853148E-3</v>
      </c>
      <c r="I101" s="33">
        <f t="shared" si="10"/>
        <v>5.5734050226214672E-2</v>
      </c>
      <c r="J101" s="20">
        <v>60</v>
      </c>
      <c r="K101" s="14">
        <v>118</v>
      </c>
      <c r="L101" s="49">
        <f t="shared" si="11"/>
        <v>-49.152542372881356</v>
      </c>
      <c r="M101" s="33">
        <f t="shared" si="12"/>
        <v>2.3313465080314885E-2</v>
      </c>
      <c r="N101" s="34">
        <f t="shared" si="13"/>
        <v>3.8323259945373118E-2</v>
      </c>
    </row>
    <row r="102" spans="1:14" hidden="1" outlineLevel="1" x14ac:dyDescent="0.35">
      <c r="A102" s="36"/>
      <c r="B102" s="50" t="s">
        <v>113</v>
      </c>
      <c r="C102" s="42">
        <f t="shared" si="7"/>
        <v>-36.363636363636367</v>
      </c>
      <c r="D102" s="48"/>
      <c r="E102" s="20">
        <v>1</v>
      </c>
      <c r="F102" s="14">
        <v>6</v>
      </c>
      <c r="G102" s="49">
        <f t="shared" si="8"/>
        <v>-83.333333333333343</v>
      </c>
      <c r="H102" s="33">
        <f t="shared" si="9"/>
        <v>3.763501561853148E-3</v>
      </c>
      <c r="I102" s="33">
        <f t="shared" si="10"/>
        <v>1.9670841256311064E-2</v>
      </c>
      <c r="J102" s="20">
        <v>56</v>
      </c>
      <c r="K102" s="14">
        <v>88</v>
      </c>
      <c r="L102" s="49">
        <f t="shared" si="11"/>
        <v>-36.363636363636367</v>
      </c>
      <c r="M102" s="33">
        <f t="shared" si="12"/>
        <v>2.1759234074960561E-2</v>
      </c>
      <c r="N102" s="34">
        <f t="shared" si="13"/>
        <v>2.858005826434605E-2</v>
      </c>
    </row>
    <row r="103" spans="1:14" hidden="1" outlineLevel="1" x14ac:dyDescent="0.35">
      <c r="A103" s="36"/>
      <c r="B103" s="50" t="s">
        <v>114</v>
      </c>
      <c r="C103" s="42">
        <f t="shared" si="7"/>
        <v>-14.285714285714285</v>
      </c>
      <c r="D103" s="48"/>
      <c r="E103" s="20">
        <v>5</v>
      </c>
      <c r="F103" s="14">
        <v>3</v>
      </c>
      <c r="G103" s="49">
        <f t="shared" si="8"/>
        <v>66.666666666666657</v>
      </c>
      <c r="H103" s="33">
        <f t="shared" si="9"/>
        <v>1.8817507809265742E-2</v>
      </c>
      <c r="I103" s="33">
        <f t="shared" si="10"/>
        <v>9.835420628155532E-3</v>
      </c>
      <c r="J103" s="20">
        <v>42</v>
      </c>
      <c r="K103" s="14">
        <v>49</v>
      </c>
      <c r="L103" s="49">
        <f t="shared" si="11"/>
        <v>-14.285714285714285</v>
      </c>
      <c r="M103" s="33">
        <f t="shared" si="12"/>
        <v>1.6319425556220422E-2</v>
      </c>
      <c r="N103" s="34">
        <f t="shared" si="13"/>
        <v>1.5913896079010871E-2</v>
      </c>
    </row>
    <row r="104" spans="1:14" hidden="1" outlineLevel="1" x14ac:dyDescent="0.35">
      <c r="A104" s="36"/>
      <c r="B104" s="50" t="s">
        <v>115</v>
      </c>
      <c r="C104" s="42">
        <f t="shared" si="7"/>
        <v>-73.68421052631578</v>
      </c>
      <c r="D104" s="48"/>
      <c r="E104" s="20">
        <v>1</v>
      </c>
      <c r="F104" s="14">
        <v>11</v>
      </c>
      <c r="G104" s="49">
        <f t="shared" si="8"/>
        <v>-90.909090909090907</v>
      </c>
      <c r="H104" s="33">
        <f t="shared" si="9"/>
        <v>3.763501561853148E-3</v>
      </c>
      <c r="I104" s="33">
        <f t="shared" si="10"/>
        <v>3.6063208969903615E-2</v>
      </c>
      <c r="J104" s="20">
        <v>25</v>
      </c>
      <c r="K104" s="14">
        <v>95</v>
      </c>
      <c r="L104" s="49">
        <f t="shared" si="11"/>
        <v>-73.68421052631578</v>
      </c>
      <c r="M104" s="33">
        <f t="shared" si="12"/>
        <v>9.7139437834645355E-3</v>
      </c>
      <c r="N104" s="34">
        <f t="shared" si="13"/>
        <v>3.0853471989919036E-2</v>
      </c>
    </row>
    <row r="105" spans="1:14" hidden="1" outlineLevel="1" x14ac:dyDescent="0.35">
      <c r="A105" s="36"/>
      <c r="B105" s="50" t="s">
        <v>116</v>
      </c>
      <c r="C105" s="42">
        <f t="shared" si="7"/>
        <v>-81.395348837209298</v>
      </c>
      <c r="D105" s="48"/>
      <c r="E105" s="20">
        <v>0</v>
      </c>
      <c r="F105" s="14">
        <v>1</v>
      </c>
      <c r="G105" s="49">
        <f t="shared" si="8"/>
        <v>-100</v>
      </c>
      <c r="H105" s="33" t="str">
        <f t="shared" si="9"/>
        <v/>
      </c>
      <c r="I105" s="33">
        <f t="shared" si="10"/>
        <v>3.2784735427185104E-3</v>
      </c>
      <c r="J105" s="20">
        <v>8</v>
      </c>
      <c r="K105" s="14">
        <v>43</v>
      </c>
      <c r="L105" s="49">
        <f t="shared" si="11"/>
        <v>-81.395348837209298</v>
      </c>
      <c r="M105" s="33">
        <f t="shared" si="12"/>
        <v>3.1084620107086521E-3</v>
      </c>
      <c r="N105" s="34">
        <f t="shared" si="13"/>
        <v>1.3965255742805457E-2</v>
      </c>
    </row>
    <row r="106" spans="1:14" hidden="1" outlineLevel="1" x14ac:dyDescent="0.35">
      <c r="A106" s="36"/>
      <c r="B106" s="50" t="s">
        <v>117</v>
      </c>
      <c r="C106" s="42">
        <f t="shared" si="7"/>
        <v>-55.555555555555557</v>
      </c>
      <c r="D106" s="48"/>
      <c r="E106" s="20">
        <v>0</v>
      </c>
      <c r="F106" s="14">
        <v>0</v>
      </c>
      <c r="G106" s="49" t="str">
        <f t="shared" si="8"/>
        <v/>
      </c>
      <c r="H106" s="33" t="str">
        <f t="shared" si="9"/>
        <v/>
      </c>
      <c r="I106" s="33" t="str">
        <f t="shared" si="10"/>
        <v/>
      </c>
      <c r="J106" s="20">
        <v>4</v>
      </c>
      <c r="K106" s="14">
        <v>9</v>
      </c>
      <c r="L106" s="49">
        <f t="shared" si="11"/>
        <v>-55.555555555555557</v>
      </c>
      <c r="M106" s="33">
        <f t="shared" si="12"/>
        <v>1.554231005354326E-3</v>
      </c>
      <c r="N106" s="34">
        <f t="shared" si="13"/>
        <v>2.9229605043081188E-3</v>
      </c>
    </row>
    <row r="107" spans="1:14" hidden="1" outlineLevel="1" x14ac:dyDescent="0.35">
      <c r="A107" s="36"/>
      <c r="B107" s="50" t="s">
        <v>118</v>
      </c>
      <c r="C107" s="42">
        <f t="shared" si="7"/>
        <v>50</v>
      </c>
      <c r="D107" s="48"/>
      <c r="E107" s="20">
        <v>0</v>
      </c>
      <c r="F107" s="14">
        <v>0</v>
      </c>
      <c r="G107" s="49" t="str">
        <f t="shared" si="8"/>
        <v/>
      </c>
      <c r="H107" s="33" t="str">
        <f t="shared" si="9"/>
        <v/>
      </c>
      <c r="I107" s="33" t="str">
        <f t="shared" si="10"/>
        <v/>
      </c>
      <c r="J107" s="20">
        <v>3</v>
      </c>
      <c r="K107" s="14">
        <v>2</v>
      </c>
      <c r="L107" s="49">
        <f t="shared" si="11"/>
        <v>50</v>
      </c>
      <c r="M107" s="33">
        <f t="shared" si="12"/>
        <v>1.1656732540157445E-3</v>
      </c>
      <c r="N107" s="34">
        <f t="shared" si="13"/>
        <v>6.4954677873513755E-4</v>
      </c>
    </row>
    <row r="108" spans="1:14" hidden="1" outlineLevel="1" x14ac:dyDescent="0.35">
      <c r="A108" s="36"/>
      <c r="B108" s="50" t="s">
        <v>119</v>
      </c>
      <c r="C108" s="42">
        <f t="shared" si="7"/>
        <v>-100</v>
      </c>
      <c r="D108" s="48"/>
      <c r="E108" s="20">
        <v>0</v>
      </c>
      <c r="F108" s="14">
        <v>0</v>
      </c>
      <c r="G108" s="49" t="str">
        <f t="shared" si="8"/>
        <v/>
      </c>
      <c r="H108" s="33" t="str">
        <f t="shared" si="9"/>
        <v/>
      </c>
      <c r="I108" s="33" t="str">
        <f t="shared" si="10"/>
        <v/>
      </c>
      <c r="J108" s="20">
        <v>0</v>
      </c>
      <c r="K108" s="14">
        <v>1</v>
      </c>
      <c r="L108" s="49">
        <f t="shared" si="11"/>
        <v>-100</v>
      </c>
      <c r="M108" s="33" t="str">
        <f t="shared" si="12"/>
        <v/>
      </c>
      <c r="N108" s="34">
        <f t="shared" si="13"/>
        <v>3.2477338936756877E-4</v>
      </c>
    </row>
    <row r="109" spans="1:14" collapsed="1" x14ac:dyDescent="0.35">
      <c r="A109" s="36" t="s">
        <v>120</v>
      </c>
      <c r="B109" s="1" t="s">
        <v>121</v>
      </c>
      <c r="C109" s="42">
        <f t="shared" si="7"/>
        <v>-17.773125447633738</v>
      </c>
      <c r="D109" s="48"/>
      <c r="E109" s="20">
        <v>1922</v>
      </c>
      <c r="F109" s="14">
        <v>1959</v>
      </c>
      <c r="G109" s="49">
        <f t="shared" si="8"/>
        <v>-1.8887187340479834</v>
      </c>
      <c r="H109" s="33">
        <f t="shared" si="9"/>
        <v>7.2334500018817511</v>
      </c>
      <c r="I109" s="33">
        <f t="shared" si="10"/>
        <v>6.4225296701855612</v>
      </c>
      <c r="J109" s="20">
        <v>14925</v>
      </c>
      <c r="K109" s="14">
        <v>18151</v>
      </c>
      <c r="L109" s="49">
        <f t="shared" si="11"/>
        <v>-17.773125447633738</v>
      </c>
      <c r="M109" s="33">
        <f t="shared" si="12"/>
        <v>5.799224438728328</v>
      </c>
      <c r="N109" s="34">
        <f t="shared" si="13"/>
        <v>5.8949617904107408</v>
      </c>
    </row>
    <row r="110" spans="1:14" hidden="1" outlineLevel="1" x14ac:dyDescent="0.35">
      <c r="A110" s="36"/>
      <c r="B110" s="50" t="s">
        <v>122</v>
      </c>
      <c r="C110" s="42">
        <f t="shared" si="7"/>
        <v>-9.1406807902880267</v>
      </c>
      <c r="D110" s="48"/>
      <c r="E110" s="20">
        <v>670</v>
      </c>
      <c r="F110" s="14">
        <v>512</v>
      </c>
      <c r="G110" s="49">
        <f t="shared" si="8"/>
        <v>30.859375</v>
      </c>
      <c r="H110" s="33">
        <f t="shared" si="9"/>
        <v>2.5215460464416095</v>
      </c>
      <c r="I110" s="33">
        <f t="shared" si="10"/>
        <v>1.6785784538718773</v>
      </c>
      <c r="J110" s="20">
        <v>3817</v>
      </c>
      <c r="K110" s="14">
        <v>4201</v>
      </c>
      <c r="L110" s="49">
        <f t="shared" si="11"/>
        <v>-9.1406807902880267</v>
      </c>
      <c r="M110" s="33">
        <f t="shared" si="12"/>
        <v>1.4831249368593653</v>
      </c>
      <c r="N110" s="34">
        <f t="shared" si="13"/>
        <v>1.3643730087331563</v>
      </c>
    </row>
    <row r="111" spans="1:14" hidden="1" outlineLevel="1" x14ac:dyDescent="0.35">
      <c r="A111" s="36"/>
      <c r="B111" s="50" t="s">
        <v>123</v>
      </c>
      <c r="C111" s="42">
        <f t="shared" si="7"/>
        <v>-26.223091976516631</v>
      </c>
      <c r="D111" s="48"/>
      <c r="E111" s="20">
        <v>311</v>
      </c>
      <c r="F111" s="14">
        <v>383</v>
      </c>
      <c r="G111" s="49">
        <f t="shared" si="8"/>
        <v>-18.798955613577021</v>
      </c>
      <c r="H111" s="33">
        <f t="shared" si="9"/>
        <v>1.1704489857363289</v>
      </c>
      <c r="I111" s="33">
        <f t="shared" si="10"/>
        <v>1.2556553668611894</v>
      </c>
      <c r="J111" s="20">
        <v>3016</v>
      </c>
      <c r="K111" s="14">
        <v>4088</v>
      </c>
      <c r="L111" s="49">
        <f t="shared" si="11"/>
        <v>-26.223091976516631</v>
      </c>
      <c r="M111" s="33">
        <f t="shared" si="12"/>
        <v>1.1718901780371616</v>
      </c>
      <c r="N111" s="34">
        <f t="shared" si="13"/>
        <v>1.3276736157346212</v>
      </c>
    </row>
    <row r="112" spans="1:14" hidden="1" outlineLevel="1" x14ac:dyDescent="0.35">
      <c r="A112" s="36"/>
      <c r="B112" s="50" t="s">
        <v>124</v>
      </c>
      <c r="C112" s="42">
        <f t="shared" si="7"/>
        <v>43.17567567567567</v>
      </c>
      <c r="D112" s="48"/>
      <c r="E112" s="20">
        <v>340</v>
      </c>
      <c r="F112" s="14">
        <v>212</v>
      </c>
      <c r="G112" s="49">
        <f t="shared" si="8"/>
        <v>60.377358490566039</v>
      </c>
      <c r="H112" s="33">
        <f t="shared" si="9"/>
        <v>1.2795905310300704</v>
      </c>
      <c r="I112" s="33">
        <f t="shared" si="10"/>
        <v>0.69503639105632409</v>
      </c>
      <c r="J112" s="20">
        <v>2119</v>
      </c>
      <c r="K112" s="14">
        <v>1480</v>
      </c>
      <c r="L112" s="49">
        <f t="shared" si="11"/>
        <v>43.17567567567567</v>
      </c>
      <c r="M112" s="33">
        <f t="shared" si="12"/>
        <v>0.82335387508645408</v>
      </c>
      <c r="N112" s="34">
        <f t="shared" si="13"/>
        <v>0.48066461626400181</v>
      </c>
    </row>
    <row r="113" spans="1:14" hidden="1" outlineLevel="1" x14ac:dyDescent="0.35">
      <c r="A113" s="36"/>
      <c r="B113" s="50" t="s">
        <v>125</v>
      </c>
      <c r="C113" s="42">
        <f t="shared" si="7"/>
        <v>-36.676583085422862</v>
      </c>
      <c r="D113" s="48"/>
      <c r="E113" s="20">
        <v>141</v>
      </c>
      <c r="F113" s="14">
        <v>238</v>
      </c>
      <c r="G113" s="49">
        <f t="shared" si="8"/>
        <v>-40.756302521008401</v>
      </c>
      <c r="H113" s="33">
        <f t="shared" si="9"/>
        <v>0.53065372022129387</v>
      </c>
      <c r="I113" s="33">
        <f t="shared" si="10"/>
        <v>0.78027670316700537</v>
      </c>
      <c r="J113" s="20">
        <v>1490</v>
      </c>
      <c r="K113" s="14">
        <v>2353</v>
      </c>
      <c r="L113" s="49">
        <f t="shared" si="11"/>
        <v>-36.676583085422862</v>
      </c>
      <c r="M113" s="33">
        <f t="shared" si="12"/>
        <v>0.57895104949448639</v>
      </c>
      <c r="N113" s="34">
        <f t="shared" si="13"/>
        <v>0.76419178518188935</v>
      </c>
    </row>
    <row r="114" spans="1:14" hidden="1" outlineLevel="1" x14ac:dyDescent="0.35">
      <c r="A114" s="36"/>
      <c r="B114" s="50" t="s">
        <v>126</v>
      </c>
      <c r="C114" s="42">
        <f t="shared" si="7"/>
        <v>-20.240700218818379</v>
      </c>
      <c r="D114" s="48"/>
      <c r="E114" s="20">
        <v>105</v>
      </c>
      <c r="F114" s="14">
        <v>178</v>
      </c>
      <c r="G114" s="49">
        <f t="shared" si="8"/>
        <v>-41.011235955056179</v>
      </c>
      <c r="H114" s="33">
        <f t="shared" si="9"/>
        <v>0.39516766399458059</v>
      </c>
      <c r="I114" s="33">
        <f t="shared" si="10"/>
        <v>0.58356829060389481</v>
      </c>
      <c r="J114" s="20">
        <v>1458</v>
      </c>
      <c r="K114" s="14">
        <v>1828</v>
      </c>
      <c r="L114" s="49">
        <f t="shared" si="11"/>
        <v>-20.240700218818379</v>
      </c>
      <c r="M114" s="33">
        <f t="shared" si="12"/>
        <v>0.56651720145165174</v>
      </c>
      <c r="N114" s="34">
        <f t="shared" si="13"/>
        <v>0.59368575576391569</v>
      </c>
    </row>
    <row r="115" spans="1:14" hidden="1" outlineLevel="1" x14ac:dyDescent="0.35">
      <c r="A115" s="36"/>
      <c r="B115" s="50" t="s">
        <v>127</v>
      </c>
      <c r="C115" s="42">
        <f t="shared" si="7"/>
        <v>3.3112582781456954</v>
      </c>
      <c r="D115" s="48"/>
      <c r="E115" s="20">
        <v>98</v>
      </c>
      <c r="F115" s="14">
        <v>137</v>
      </c>
      <c r="G115" s="49">
        <f t="shared" si="8"/>
        <v>-28.467153284671532</v>
      </c>
      <c r="H115" s="33">
        <f t="shared" si="9"/>
        <v>0.36882315306160851</v>
      </c>
      <c r="I115" s="33">
        <f t="shared" si="10"/>
        <v>0.44915087535243592</v>
      </c>
      <c r="J115" s="20">
        <v>780</v>
      </c>
      <c r="K115" s="14">
        <v>755</v>
      </c>
      <c r="L115" s="49">
        <f t="shared" si="11"/>
        <v>3.3112582781456954</v>
      </c>
      <c r="M115" s="33">
        <f t="shared" si="12"/>
        <v>0.30307504604409352</v>
      </c>
      <c r="N115" s="34">
        <f t="shared" si="13"/>
        <v>0.24520390897251446</v>
      </c>
    </row>
    <row r="116" spans="1:14" hidden="1" outlineLevel="1" x14ac:dyDescent="0.35">
      <c r="A116" s="36"/>
      <c r="B116" s="50" t="s">
        <v>128</v>
      </c>
      <c r="C116" s="42">
        <f t="shared" si="7"/>
        <v>-34.333958724202631</v>
      </c>
      <c r="D116" s="48"/>
      <c r="E116" s="20">
        <v>58</v>
      </c>
      <c r="F116" s="14">
        <v>90</v>
      </c>
      <c r="G116" s="49">
        <f t="shared" si="8"/>
        <v>-35.555555555555557</v>
      </c>
      <c r="H116" s="33">
        <f t="shared" si="9"/>
        <v>0.21828309058748258</v>
      </c>
      <c r="I116" s="33">
        <f t="shared" si="10"/>
        <v>0.29506261884466595</v>
      </c>
      <c r="J116" s="20">
        <v>700</v>
      </c>
      <c r="K116" s="14">
        <v>1066</v>
      </c>
      <c r="L116" s="49">
        <f t="shared" si="11"/>
        <v>-34.333958724202631</v>
      </c>
      <c r="M116" s="33">
        <f t="shared" si="12"/>
        <v>0.27199042593700701</v>
      </c>
      <c r="N116" s="34">
        <f t="shared" si="13"/>
        <v>0.34620843306582832</v>
      </c>
    </row>
    <row r="117" spans="1:14" hidden="1" outlineLevel="1" x14ac:dyDescent="0.35">
      <c r="A117" s="36"/>
      <c r="B117" s="50" t="s">
        <v>129</v>
      </c>
      <c r="C117" s="42">
        <f t="shared" si="7"/>
        <v>-53.473684210526315</v>
      </c>
      <c r="D117" s="48"/>
      <c r="E117" s="20">
        <v>39</v>
      </c>
      <c r="F117" s="14">
        <v>118</v>
      </c>
      <c r="G117" s="49">
        <f t="shared" si="8"/>
        <v>-66.949152542372886</v>
      </c>
      <c r="H117" s="33">
        <f t="shared" si="9"/>
        <v>0.14677656091227279</v>
      </c>
      <c r="I117" s="33">
        <f t="shared" si="10"/>
        <v>0.3868598780407842</v>
      </c>
      <c r="J117" s="20">
        <v>442</v>
      </c>
      <c r="K117" s="14">
        <v>950</v>
      </c>
      <c r="L117" s="49">
        <f t="shared" si="11"/>
        <v>-53.473684210526315</v>
      </c>
      <c r="M117" s="33">
        <f t="shared" si="12"/>
        <v>0.171742526091653</v>
      </c>
      <c r="N117" s="34">
        <f t="shared" si="13"/>
        <v>0.30853471989919035</v>
      </c>
    </row>
    <row r="118" spans="1:14" hidden="1" outlineLevel="1" x14ac:dyDescent="0.35">
      <c r="A118" s="36"/>
      <c r="B118" s="50" t="s">
        <v>130</v>
      </c>
      <c r="C118" s="42">
        <f t="shared" si="7"/>
        <v>-17.460317460317459</v>
      </c>
      <c r="D118" s="48"/>
      <c r="E118" s="20">
        <v>24</v>
      </c>
      <c r="F118" s="14">
        <v>9</v>
      </c>
      <c r="G118" s="49">
        <f t="shared" si="8"/>
        <v>166.66666666666669</v>
      </c>
      <c r="H118" s="33">
        <f t="shared" si="9"/>
        <v>9.0324037484475553E-2</v>
      </c>
      <c r="I118" s="33">
        <f t="shared" si="10"/>
        <v>2.9506261884466589E-2</v>
      </c>
      <c r="J118" s="20">
        <v>208</v>
      </c>
      <c r="K118" s="14">
        <v>252</v>
      </c>
      <c r="L118" s="49">
        <f t="shared" si="11"/>
        <v>-17.460317460317459</v>
      </c>
      <c r="M118" s="33">
        <f t="shared" si="12"/>
        <v>8.0820012278424946E-2</v>
      </c>
      <c r="N118" s="34">
        <f t="shared" si="13"/>
        <v>8.1842894120627341E-2</v>
      </c>
    </row>
    <row r="119" spans="1:14" hidden="1" outlineLevel="1" x14ac:dyDescent="0.35">
      <c r="A119" s="36"/>
      <c r="B119" s="50" t="s">
        <v>131</v>
      </c>
      <c r="C119" s="42">
        <f t="shared" si="7"/>
        <v>-46.604938271604937</v>
      </c>
      <c r="D119" s="48"/>
      <c r="E119" s="20">
        <v>3</v>
      </c>
      <c r="F119" s="14">
        <v>24</v>
      </c>
      <c r="G119" s="49">
        <f t="shared" si="8"/>
        <v>-87.5</v>
      </c>
      <c r="H119" s="33">
        <f t="shared" si="9"/>
        <v>1.1290504685559444E-2</v>
      </c>
      <c r="I119" s="33">
        <f t="shared" si="10"/>
        <v>7.8683365025244256E-2</v>
      </c>
      <c r="J119" s="20">
        <v>173</v>
      </c>
      <c r="K119" s="14">
        <v>324</v>
      </c>
      <c r="L119" s="49">
        <f t="shared" si="11"/>
        <v>-46.604938271604937</v>
      </c>
      <c r="M119" s="33">
        <f t="shared" si="12"/>
        <v>6.7220490981574593E-2</v>
      </c>
      <c r="N119" s="34">
        <f t="shared" si="13"/>
        <v>0.10522657815509229</v>
      </c>
    </row>
    <row r="120" spans="1:14" hidden="1" outlineLevel="1" x14ac:dyDescent="0.35">
      <c r="A120" s="36"/>
      <c r="B120" s="50" t="s">
        <v>132</v>
      </c>
      <c r="C120" s="42">
        <f t="shared" si="7"/>
        <v>3.5460992907801421</v>
      </c>
      <c r="D120" s="48"/>
      <c r="E120" s="20">
        <v>16</v>
      </c>
      <c r="F120" s="14">
        <v>5</v>
      </c>
      <c r="G120" s="49">
        <f t="shared" si="8"/>
        <v>220.00000000000003</v>
      </c>
      <c r="H120" s="33">
        <f t="shared" si="9"/>
        <v>6.0216024989650369E-2</v>
      </c>
      <c r="I120" s="33">
        <f t="shared" si="10"/>
        <v>1.6392367713592551E-2</v>
      </c>
      <c r="J120" s="20">
        <v>146</v>
      </c>
      <c r="K120" s="14">
        <v>141</v>
      </c>
      <c r="L120" s="49">
        <f t="shared" si="11"/>
        <v>3.5460992907801421</v>
      </c>
      <c r="M120" s="33">
        <f t="shared" si="12"/>
        <v>5.6729431695432896E-2</v>
      </c>
      <c r="N120" s="34">
        <f t="shared" si="13"/>
        <v>4.5793047900827194E-2</v>
      </c>
    </row>
    <row r="121" spans="1:14" hidden="1" outlineLevel="1" x14ac:dyDescent="0.35">
      <c r="A121" s="36"/>
      <c r="B121" s="50" t="s">
        <v>133</v>
      </c>
      <c r="C121" s="42">
        <f t="shared" si="7"/>
        <v>-33.175355450236964</v>
      </c>
      <c r="D121" s="48"/>
      <c r="E121" s="20">
        <v>87</v>
      </c>
      <c r="F121" s="14">
        <v>11</v>
      </c>
      <c r="G121" s="49">
        <f t="shared" si="8"/>
        <v>690.90909090909088</v>
      </c>
      <c r="H121" s="33">
        <f t="shared" si="9"/>
        <v>0.32742463588122389</v>
      </c>
      <c r="I121" s="33">
        <f t="shared" si="10"/>
        <v>3.6063208969903615E-2</v>
      </c>
      <c r="J121" s="20">
        <v>141</v>
      </c>
      <c r="K121" s="14">
        <v>211</v>
      </c>
      <c r="L121" s="49">
        <f t="shared" si="11"/>
        <v>-33.175355450236964</v>
      </c>
      <c r="M121" s="33">
        <f t="shared" si="12"/>
        <v>5.4786642938739978E-2</v>
      </c>
      <c r="N121" s="34">
        <f t="shared" si="13"/>
        <v>6.8527185156557008E-2</v>
      </c>
    </row>
    <row r="122" spans="1:14" hidden="1" outlineLevel="1" x14ac:dyDescent="0.35">
      <c r="A122" s="36"/>
      <c r="B122" s="50" t="s">
        <v>134</v>
      </c>
      <c r="C122" s="42">
        <f t="shared" si="7"/>
        <v>31.73076923076923</v>
      </c>
      <c r="D122" s="48"/>
      <c r="E122" s="20">
        <v>15</v>
      </c>
      <c r="F122" s="14">
        <v>16</v>
      </c>
      <c r="G122" s="49">
        <f t="shared" si="8"/>
        <v>-6.25</v>
      </c>
      <c r="H122" s="33">
        <f t="shared" si="9"/>
        <v>5.6452523427797219E-2</v>
      </c>
      <c r="I122" s="33">
        <f t="shared" si="10"/>
        <v>5.2455576683496166E-2</v>
      </c>
      <c r="J122" s="20">
        <v>137</v>
      </c>
      <c r="K122" s="14">
        <v>104</v>
      </c>
      <c r="L122" s="49">
        <f t="shared" si="11"/>
        <v>31.73076923076923</v>
      </c>
      <c r="M122" s="33">
        <f t="shared" si="12"/>
        <v>5.3232411933385661E-2</v>
      </c>
      <c r="N122" s="34">
        <f t="shared" si="13"/>
        <v>3.3776432494227154E-2</v>
      </c>
    </row>
    <row r="123" spans="1:14" hidden="1" outlineLevel="1" x14ac:dyDescent="0.35">
      <c r="A123" s="36"/>
      <c r="B123" s="50" t="s">
        <v>135</v>
      </c>
      <c r="C123" s="42">
        <f t="shared" si="7"/>
        <v>4.6296296296296298</v>
      </c>
      <c r="D123" s="48"/>
      <c r="E123" s="20">
        <v>1</v>
      </c>
      <c r="F123" s="14">
        <v>15</v>
      </c>
      <c r="G123" s="49">
        <f t="shared" si="8"/>
        <v>-93.333333333333329</v>
      </c>
      <c r="H123" s="33">
        <f t="shared" si="9"/>
        <v>3.763501561853148E-3</v>
      </c>
      <c r="I123" s="33">
        <f t="shared" si="10"/>
        <v>4.9177103140777653E-2</v>
      </c>
      <c r="J123" s="20">
        <v>113</v>
      </c>
      <c r="K123" s="14">
        <v>108</v>
      </c>
      <c r="L123" s="49">
        <f t="shared" si="11"/>
        <v>4.6296296296296298</v>
      </c>
      <c r="M123" s="33">
        <f t="shared" si="12"/>
        <v>4.3907025901259701E-2</v>
      </c>
      <c r="N123" s="34">
        <f t="shared" si="13"/>
        <v>3.5075526051697427E-2</v>
      </c>
    </row>
    <row r="124" spans="1:14" hidden="1" outlineLevel="1" x14ac:dyDescent="0.35">
      <c r="A124" s="36"/>
      <c r="B124" s="50" t="s">
        <v>136</v>
      </c>
      <c r="C124" s="42">
        <f t="shared" si="7"/>
        <v>-42.063492063492063</v>
      </c>
      <c r="D124" s="48"/>
      <c r="E124" s="20">
        <v>0</v>
      </c>
      <c r="F124" s="14">
        <v>2</v>
      </c>
      <c r="G124" s="49">
        <f t="shared" si="8"/>
        <v>-100</v>
      </c>
      <c r="H124" s="33" t="str">
        <f t="shared" si="9"/>
        <v/>
      </c>
      <c r="I124" s="33">
        <f t="shared" si="10"/>
        <v>6.5569470854370208E-3</v>
      </c>
      <c r="J124" s="20">
        <v>73</v>
      </c>
      <c r="K124" s="14">
        <v>126</v>
      </c>
      <c r="L124" s="49">
        <f t="shared" si="11"/>
        <v>-42.063492063492063</v>
      </c>
      <c r="M124" s="33">
        <f t="shared" si="12"/>
        <v>2.8364715847716448E-2</v>
      </c>
      <c r="N124" s="34">
        <f t="shared" si="13"/>
        <v>4.092144706031367E-2</v>
      </c>
    </row>
    <row r="125" spans="1:14" hidden="1" outlineLevel="1" x14ac:dyDescent="0.35">
      <c r="A125" s="36"/>
      <c r="B125" s="50" t="s">
        <v>137</v>
      </c>
      <c r="C125" s="42">
        <f t="shared" si="7"/>
        <v>-13.698630136986301</v>
      </c>
      <c r="D125" s="48"/>
      <c r="E125" s="20">
        <v>8</v>
      </c>
      <c r="F125" s="14">
        <v>3</v>
      </c>
      <c r="G125" s="49">
        <f t="shared" si="8"/>
        <v>166.66666666666669</v>
      </c>
      <c r="H125" s="33">
        <f t="shared" si="9"/>
        <v>3.0108012494825184E-2</v>
      </c>
      <c r="I125" s="33">
        <f t="shared" si="10"/>
        <v>9.835420628155532E-3</v>
      </c>
      <c r="J125" s="20">
        <v>63</v>
      </c>
      <c r="K125" s="14">
        <v>73</v>
      </c>
      <c r="L125" s="49">
        <f t="shared" si="11"/>
        <v>-13.698630136986301</v>
      </c>
      <c r="M125" s="33">
        <f t="shared" si="12"/>
        <v>2.4479138334330634E-2</v>
      </c>
      <c r="N125" s="34">
        <f t="shared" si="13"/>
        <v>2.3708457423832523E-2</v>
      </c>
    </row>
    <row r="126" spans="1:14" hidden="1" outlineLevel="1" x14ac:dyDescent="0.35">
      <c r="A126" s="36"/>
      <c r="B126" s="50" t="s">
        <v>138</v>
      </c>
      <c r="C126" s="42">
        <f t="shared" si="7"/>
        <v>-54.430379746835442</v>
      </c>
      <c r="D126" s="48"/>
      <c r="E126" s="20">
        <v>6</v>
      </c>
      <c r="F126" s="14">
        <v>6</v>
      </c>
      <c r="G126" s="49">
        <f t="shared" si="8"/>
        <v>0</v>
      </c>
      <c r="H126" s="33">
        <f t="shared" si="9"/>
        <v>2.2581009371118888E-2</v>
      </c>
      <c r="I126" s="33">
        <f t="shared" si="10"/>
        <v>1.9670841256311064E-2</v>
      </c>
      <c r="J126" s="20">
        <v>36</v>
      </c>
      <c r="K126" s="14">
        <v>79</v>
      </c>
      <c r="L126" s="49">
        <f t="shared" si="11"/>
        <v>-54.430379746835442</v>
      </c>
      <c r="M126" s="33">
        <f t="shared" si="12"/>
        <v>1.3988079048188932E-2</v>
      </c>
      <c r="N126" s="34">
        <f t="shared" si="13"/>
        <v>2.5657097760037936E-2</v>
      </c>
    </row>
    <row r="127" spans="1:14" hidden="1" outlineLevel="1" x14ac:dyDescent="0.35">
      <c r="A127" s="36"/>
      <c r="B127" s="50" t="s">
        <v>139</v>
      </c>
      <c r="C127" s="42">
        <f t="shared" si="7"/>
        <v>8.3333333333333321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13</v>
      </c>
      <c r="K127" s="14">
        <v>12</v>
      </c>
      <c r="L127" s="49">
        <f t="shared" si="11"/>
        <v>8.3333333333333321</v>
      </c>
      <c r="M127" s="33">
        <f t="shared" si="12"/>
        <v>5.0512507674015591E-3</v>
      </c>
      <c r="N127" s="34">
        <f t="shared" si="13"/>
        <v>3.8972806724108257E-3</v>
      </c>
    </row>
    <row r="128" spans="1:14" collapsed="1" x14ac:dyDescent="0.35">
      <c r="A128" s="36" t="s">
        <v>140</v>
      </c>
      <c r="B128" s="1" t="s">
        <v>141</v>
      </c>
      <c r="C128" s="42">
        <f t="shared" si="7"/>
        <v>-23.821107784431135</v>
      </c>
      <c r="D128" s="48"/>
      <c r="E128" s="20">
        <v>888</v>
      </c>
      <c r="F128" s="14">
        <v>1417</v>
      </c>
      <c r="G128" s="49">
        <f t="shared" si="8"/>
        <v>-37.33239237826394</v>
      </c>
      <c r="H128" s="33">
        <f t="shared" si="9"/>
        <v>3.3419893869255959</v>
      </c>
      <c r="I128" s="33">
        <f t="shared" si="10"/>
        <v>4.6455970100321293</v>
      </c>
      <c r="J128" s="20">
        <v>12213</v>
      </c>
      <c r="K128" s="14">
        <v>16032</v>
      </c>
      <c r="L128" s="49">
        <f t="shared" si="11"/>
        <v>-23.821107784431135</v>
      </c>
      <c r="M128" s="33">
        <f t="shared" si="12"/>
        <v>4.7454558170980956</v>
      </c>
      <c r="N128" s="34">
        <f t="shared" si="13"/>
        <v>5.2067669783408626</v>
      </c>
    </row>
    <row r="129" spans="1:14" hidden="1" outlineLevel="1" x14ac:dyDescent="0.35">
      <c r="A129" s="36"/>
      <c r="B129" s="50" t="s">
        <v>142</v>
      </c>
      <c r="C129" s="42">
        <f t="shared" si="7"/>
        <v>-20.179372197309416</v>
      </c>
      <c r="D129" s="48"/>
      <c r="E129" s="20">
        <v>258</v>
      </c>
      <c r="F129" s="14">
        <v>401</v>
      </c>
      <c r="G129" s="49">
        <f t="shared" si="8"/>
        <v>-35.660847880299251</v>
      </c>
      <c r="H129" s="33">
        <f t="shared" si="9"/>
        <v>0.97098340295811225</v>
      </c>
      <c r="I129" s="33">
        <f t="shared" si="10"/>
        <v>1.3146678906301228</v>
      </c>
      <c r="J129" s="20">
        <v>4094</v>
      </c>
      <c r="K129" s="14">
        <v>5129</v>
      </c>
      <c r="L129" s="49">
        <f t="shared" si="11"/>
        <v>-20.179372197309416</v>
      </c>
      <c r="M129" s="33">
        <f t="shared" si="12"/>
        <v>1.5907554339801524</v>
      </c>
      <c r="N129" s="34">
        <f t="shared" si="13"/>
        <v>1.6657627140662605</v>
      </c>
    </row>
    <row r="130" spans="1:14" hidden="1" outlineLevel="1" x14ac:dyDescent="0.35">
      <c r="A130" s="36"/>
      <c r="B130" s="50" t="s">
        <v>143</v>
      </c>
      <c r="C130" s="42">
        <f t="shared" si="7"/>
        <v>2.2337662337662336</v>
      </c>
      <c r="D130" s="48"/>
      <c r="E130" s="20">
        <v>114</v>
      </c>
      <c r="F130" s="14">
        <v>204</v>
      </c>
      <c r="G130" s="49">
        <f t="shared" si="8"/>
        <v>-44.117647058823529</v>
      </c>
      <c r="H130" s="33">
        <f t="shared" si="9"/>
        <v>0.42903917805125885</v>
      </c>
      <c r="I130" s="33">
        <f t="shared" si="10"/>
        <v>0.66880860271457609</v>
      </c>
      <c r="J130" s="20">
        <v>1968</v>
      </c>
      <c r="K130" s="14">
        <v>1925</v>
      </c>
      <c r="L130" s="49">
        <f t="shared" si="11"/>
        <v>2.2337662337662336</v>
      </c>
      <c r="M130" s="33">
        <f t="shared" si="12"/>
        <v>0.76468165463432825</v>
      </c>
      <c r="N130" s="34">
        <f t="shared" si="13"/>
        <v>0.62518877453256994</v>
      </c>
    </row>
    <row r="131" spans="1:14" hidden="1" outlineLevel="1" x14ac:dyDescent="0.35">
      <c r="A131" s="36"/>
      <c r="B131" s="50" t="s">
        <v>144</v>
      </c>
      <c r="C131" s="42">
        <f t="shared" si="7"/>
        <v>-56.018269747447611</v>
      </c>
      <c r="D131" s="48"/>
      <c r="E131" s="20">
        <v>147</v>
      </c>
      <c r="F131" s="14">
        <v>412</v>
      </c>
      <c r="G131" s="49">
        <f t="shared" si="8"/>
        <v>-64.320388349514573</v>
      </c>
      <c r="H131" s="33">
        <f t="shared" si="9"/>
        <v>0.55323472959241282</v>
      </c>
      <c r="I131" s="33">
        <f t="shared" si="10"/>
        <v>1.3507310996000264</v>
      </c>
      <c r="J131" s="20">
        <v>1637</v>
      </c>
      <c r="K131" s="14">
        <v>3722</v>
      </c>
      <c r="L131" s="49">
        <f t="shared" si="11"/>
        <v>-56.018269747447611</v>
      </c>
      <c r="M131" s="33">
        <f t="shared" si="12"/>
        <v>0.63606903894125777</v>
      </c>
      <c r="N131" s="34">
        <f t="shared" si="13"/>
        <v>1.2088065552260909</v>
      </c>
    </row>
    <row r="132" spans="1:14" hidden="1" outlineLevel="1" x14ac:dyDescent="0.35">
      <c r="A132" s="36"/>
      <c r="B132" s="50" t="s">
        <v>145</v>
      </c>
      <c r="C132" s="42">
        <f t="shared" si="7"/>
        <v>1760.5263157894735</v>
      </c>
      <c r="D132" s="48"/>
      <c r="E132" s="20">
        <v>148</v>
      </c>
      <c r="F132" s="14">
        <v>55</v>
      </c>
      <c r="G132" s="49">
        <f t="shared" si="8"/>
        <v>169.09090909090909</v>
      </c>
      <c r="H132" s="33">
        <f t="shared" si="9"/>
        <v>0.55699823115426594</v>
      </c>
      <c r="I132" s="33">
        <f t="shared" si="10"/>
        <v>0.18031604484951808</v>
      </c>
      <c r="J132" s="20">
        <v>1414</v>
      </c>
      <c r="K132" s="14">
        <v>76</v>
      </c>
      <c r="L132" s="49">
        <f t="shared" si="11"/>
        <v>1760.5263157894735</v>
      </c>
      <c r="M132" s="33">
        <f t="shared" si="12"/>
        <v>0.54942066039275417</v>
      </c>
      <c r="N132" s="34">
        <f t="shared" si="13"/>
        <v>2.4682777591935229E-2</v>
      </c>
    </row>
    <row r="133" spans="1:14" hidden="1" outlineLevel="1" x14ac:dyDescent="0.35">
      <c r="A133" s="36"/>
      <c r="B133" s="50" t="s">
        <v>146</v>
      </c>
      <c r="C133" s="42">
        <f t="shared" si="7"/>
        <v>-55.868372943327238</v>
      </c>
      <c r="D133" s="48"/>
      <c r="E133" s="20">
        <v>89</v>
      </c>
      <c r="F133" s="14">
        <v>134</v>
      </c>
      <c r="G133" s="49">
        <f t="shared" si="8"/>
        <v>-33.582089552238806</v>
      </c>
      <c r="H133" s="33">
        <f t="shared" si="9"/>
        <v>0.33495163900493019</v>
      </c>
      <c r="I133" s="33">
        <f t="shared" si="10"/>
        <v>0.43931545472428041</v>
      </c>
      <c r="J133" s="20">
        <v>1207</v>
      </c>
      <c r="K133" s="14">
        <v>2735</v>
      </c>
      <c r="L133" s="49">
        <f t="shared" si="11"/>
        <v>-55.868372943327238</v>
      </c>
      <c r="M133" s="33">
        <f t="shared" si="12"/>
        <v>0.46898920586566778</v>
      </c>
      <c r="N133" s="34">
        <f t="shared" si="13"/>
        <v>0.88825521992030065</v>
      </c>
    </row>
    <row r="134" spans="1:14" hidden="1" outlineLevel="1" x14ac:dyDescent="0.35">
      <c r="A134" s="36"/>
      <c r="B134" s="50" t="s">
        <v>147</v>
      </c>
      <c r="C134" s="42">
        <f t="shared" si="7"/>
        <v>145.91029023746702</v>
      </c>
      <c r="D134" s="48"/>
      <c r="E134" s="20">
        <v>75</v>
      </c>
      <c r="F134" s="14">
        <v>89</v>
      </c>
      <c r="G134" s="49">
        <f t="shared" si="8"/>
        <v>-15.730337078651685</v>
      </c>
      <c r="H134" s="33">
        <f t="shared" si="9"/>
        <v>0.28226261713898609</v>
      </c>
      <c r="I134" s="33">
        <f t="shared" si="10"/>
        <v>0.29178414530194741</v>
      </c>
      <c r="J134" s="20">
        <v>932</v>
      </c>
      <c r="K134" s="14">
        <v>379</v>
      </c>
      <c r="L134" s="49">
        <f t="shared" si="11"/>
        <v>145.91029023746702</v>
      </c>
      <c r="M134" s="33">
        <f t="shared" si="12"/>
        <v>0.36213582424755791</v>
      </c>
      <c r="N134" s="34">
        <f t="shared" si="13"/>
        <v>0.12308911457030856</v>
      </c>
    </row>
    <row r="135" spans="1:14" hidden="1" outlineLevel="1" x14ac:dyDescent="0.35">
      <c r="A135" s="36"/>
      <c r="B135" s="50" t="s">
        <v>148</v>
      </c>
      <c r="C135" s="42">
        <f t="shared" si="7"/>
        <v>-62.651772705196699</v>
      </c>
      <c r="D135" s="48"/>
      <c r="E135" s="20">
        <v>43</v>
      </c>
      <c r="F135" s="14">
        <v>122</v>
      </c>
      <c r="G135" s="49">
        <f t="shared" si="8"/>
        <v>-64.754098360655746</v>
      </c>
      <c r="H135" s="33">
        <f t="shared" si="9"/>
        <v>0.16183056715968536</v>
      </c>
      <c r="I135" s="33">
        <f t="shared" si="10"/>
        <v>0.39997377221165825</v>
      </c>
      <c r="J135" s="20">
        <v>769</v>
      </c>
      <c r="K135" s="14">
        <v>2059</v>
      </c>
      <c r="L135" s="49">
        <f t="shared" si="11"/>
        <v>-62.651772705196699</v>
      </c>
      <c r="M135" s="33">
        <f t="shared" si="12"/>
        <v>0.29880091077936916</v>
      </c>
      <c r="N135" s="34">
        <f t="shared" si="13"/>
        <v>0.66870840870782411</v>
      </c>
    </row>
    <row r="136" spans="1:14" hidden="1" outlineLevel="1" x14ac:dyDescent="0.35">
      <c r="A136" s="36"/>
      <c r="B136" s="50" t="s">
        <v>149</v>
      </c>
      <c r="C136" s="42" t="str">
        <f t="shared" si="7"/>
        <v/>
      </c>
      <c r="D136" s="48"/>
      <c r="E136" s="20">
        <v>14</v>
      </c>
      <c r="F136" s="14">
        <v>0</v>
      </c>
      <c r="G136" s="49" t="str">
        <f t="shared" si="8"/>
        <v/>
      </c>
      <c r="H136" s="33">
        <f t="shared" si="9"/>
        <v>5.2689021865944069E-2</v>
      </c>
      <c r="I136" s="33" t="str">
        <f t="shared" si="10"/>
        <v/>
      </c>
      <c r="J136" s="20">
        <v>192</v>
      </c>
      <c r="K136" s="14">
        <v>0</v>
      </c>
      <c r="L136" s="49" t="str">
        <f t="shared" si="11"/>
        <v/>
      </c>
      <c r="M136" s="33">
        <f t="shared" si="12"/>
        <v>7.4603088257007649E-2</v>
      </c>
      <c r="N136" s="34" t="str">
        <f t="shared" si="13"/>
        <v/>
      </c>
    </row>
    <row r="137" spans="1:14" hidden="1" outlineLevel="1" x14ac:dyDescent="0.35">
      <c r="A137" s="36"/>
      <c r="B137" s="50" t="s">
        <v>150</v>
      </c>
      <c r="C137" s="42">
        <f t="shared" si="7"/>
        <v>-100</v>
      </c>
      <c r="D137" s="48"/>
      <c r="E137" s="20">
        <v>0</v>
      </c>
      <c r="F137" s="14">
        <v>0</v>
      </c>
      <c r="G137" s="49" t="str">
        <f t="shared" si="8"/>
        <v/>
      </c>
      <c r="H137" s="33" t="str">
        <f t="shared" si="9"/>
        <v/>
      </c>
      <c r="I137" s="33" t="str">
        <f t="shared" si="10"/>
        <v/>
      </c>
      <c r="J137" s="20">
        <v>0</v>
      </c>
      <c r="K137" s="14">
        <v>7</v>
      </c>
      <c r="L137" s="49">
        <f t="shared" si="11"/>
        <v>-100</v>
      </c>
      <c r="M137" s="33" t="str">
        <f t="shared" si="12"/>
        <v/>
      </c>
      <c r="N137" s="34">
        <f t="shared" si="13"/>
        <v>2.2734137255729816E-3</v>
      </c>
    </row>
    <row r="138" spans="1:14" collapsed="1" x14ac:dyDescent="0.35">
      <c r="A138" s="36" t="s">
        <v>151</v>
      </c>
      <c r="B138" s="1" t="s">
        <v>152</v>
      </c>
      <c r="C138" s="42">
        <f t="shared" ref="C138:C201" si="14">IF(K138=0,"",SUM(((J138-K138)/K138)*100))</f>
        <v>7.3891625615763554E-2</v>
      </c>
      <c r="D138" s="48"/>
      <c r="E138" s="20">
        <v>923</v>
      </c>
      <c r="F138" s="14">
        <v>955</v>
      </c>
      <c r="G138" s="49">
        <f t="shared" ref="G138:G201" si="15">IF(F138=0,"",SUM(((E138-F138)/F138)*100))</f>
        <v>-3.3507853403141366</v>
      </c>
      <c r="H138" s="33">
        <f t="shared" ref="H138:H201" si="16">IF(E138=0,"",SUM((E138/CntPeriod)*100))</f>
        <v>3.4737119415904556</v>
      </c>
      <c r="I138" s="33">
        <f t="shared" ref="I138:I201" si="17">IF(F138=0,"",SUM((F138/CntPeriodPrevYear)*100))</f>
        <v>3.1309422332961772</v>
      </c>
      <c r="J138" s="20">
        <v>8126</v>
      </c>
      <c r="K138" s="14">
        <v>8120</v>
      </c>
      <c r="L138" s="49">
        <f t="shared" ref="L138:L201" si="18">IF(K138=0,"",SUM(((J138-K138)/K138)*100))</f>
        <v>7.3891625615763554E-2</v>
      </c>
      <c r="M138" s="33">
        <f t="shared" ref="M138:M201" si="19">IF(J138=0,"",SUM((J138/CntYearAck)*100))</f>
        <v>3.1574202873773127</v>
      </c>
      <c r="N138" s="34">
        <f t="shared" ref="N138:N201" si="20">IF(K138=0,"",SUM((K138/CntPrevYearAck)*100))</f>
        <v>2.6371599216646584</v>
      </c>
    </row>
    <row r="139" spans="1:14" hidden="1" outlineLevel="1" x14ac:dyDescent="0.35">
      <c r="A139" s="36"/>
      <c r="B139" s="50">
        <v>3008</v>
      </c>
      <c r="C139" s="42">
        <f t="shared" si="14"/>
        <v>26.076555023923444</v>
      </c>
      <c r="D139" s="48"/>
      <c r="E139" s="20">
        <v>342</v>
      </c>
      <c r="F139" s="14">
        <v>381</v>
      </c>
      <c r="G139" s="49">
        <f t="shared" si="15"/>
        <v>-10.236220472440944</v>
      </c>
      <c r="H139" s="33">
        <f t="shared" si="16"/>
        <v>1.2871175341537766</v>
      </c>
      <c r="I139" s="33">
        <f t="shared" si="17"/>
        <v>1.2490984197757524</v>
      </c>
      <c r="J139" s="20">
        <v>2635</v>
      </c>
      <c r="K139" s="14">
        <v>2090</v>
      </c>
      <c r="L139" s="49">
        <f t="shared" si="18"/>
        <v>26.076555023923444</v>
      </c>
      <c r="M139" s="33">
        <f t="shared" si="19"/>
        <v>1.0238496747771622</v>
      </c>
      <c r="N139" s="34">
        <f t="shared" si="20"/>
        <v>0.67877638377821881</v>
      </c>
    </row>
    <row r="140" spans="1:14" hidden="1" outlineLevel="1" x14ac:dyDescent="0.35">
      <c r="A140" s="36"/>
      <c r="B140" s="50">
        <v>2008</v>
      </c>
      <c r="C140" s="42">
        <f t="shared" si="14"/>
        <v>4.7320807237299931</v>
      </c>
      <c r="D140" s="48"/>
      <c r="E140" s="20">
        <v>202</v>
      </c>
      <c r="F140" s="14">
        <v>93</v>
      </c>
      <c r="G140" s="49">
        <f t="shared" si="15"/>
        <v>117.20430107526883</v>
      </c>
      <c r="H140" s="33">
        <f t="shared" si="16"/>
        <v>0.76022731549433586</v>
      </c>
      <c r="I140" s="33">
        <f t="shared" si="17"/>
        <v>0.30489803947282146</v>
      </c>
      <c r="J140" s="20">
        <v>1505</v>
      </c>
      <c r="K140" s="14">
        <v>1437</v>
      </c>
      <c r="L140" s="49">
        <f t="shared" si="18"/>
        <v>4.7320807237299931</v>
      </c>
      <c r="M140" s="33">
        <f t="shared" si="19"/>
        <v>0.58477941576456505</v>
      </c>
      <c r="N140" s="34">
        <f t="shared" si="20"/>
        <v>0.46669936052119632</v>
      </c>
    </row>
    <row r="141" spans="1:14" hidden="1" outlineLevel="1" x14ac:dyDescent="0.35">
      <c r="A141" s="36"/>
      <c r="B141" s="50">
        <v>208</v>
      </c>
      <c r="C141" s="42">
        <f t="shared" si="14"/>
        <v>24.152191894127377</v>
      </c>
      <c r="D141" s="48"/>
      <c r="E141" s="20">
        <v>142</v>
      </c>
      <c r="F141" s="14">
        <v>121</v>
      </c>
      <c r="G141" s="49">
        <f t="shared" si="15"/>
        <v>17.355371900826448</v>
      </c>
      <c r="H141" s="33">
        <f t="shared" si="16"/>
        <v>0.53441722178314699</v>
      </c>
      <c r="I141" s="33">
        <f t="shared" si="17"/>
        <v>0.39669529866893971</v>
      </c>
      <c r="J141" s="20">
        <v>1501</v>
      </c>
      <c r="K141" s="14">
        <v>1209</v>
      </c>
      <c r="L141" s="49">
        <f t="shared" si="18"/>
        <v>24.152191894127377</v>
      </c>
      <c r="M141" s="33">
        <f t="shared" si="19"/>
        <v>0.58322518475921081</v>
      </c>
      <c r="N141" s="34">
        <f t="shared" si="20"/>
        <v>0.39265102774539062</v>
      </c>
    </row>
    <row r="142" spans="1:14" hidden="1" outlineLevel="1" x14ac:dyDescent="0.35">
      <c r="A142" s="36"/>
      <c r="B142" s="50">
        <v>308</v>
      </c>
      <c r="C142" s="42">
        <f t="shared" si="14"/>
        <v>-18.142548596112313</v>
      </c>
      <c r="D142" s="48"/>
      <c r="E142" s="20">
        <v>67</v>
      </c>
      <c r="F142" s="14">
        <v>129</v>
      </c>
      <c r="G142" s="49">
        <f t="shared" si="15"/>
        <v>-48.062015503875969</v>
      </c>
      <c r="H142" s="33">
        <f t="shared" si="16"/>
        <v>0.2521546046441609</v>
      </c>
      <c r="I142" s="33">
        <f t="shared" si="17"/>
        <v>0.42292308701068787</v>
      </c>
      <c r="J142" s="20">
        <v>1137</v>
      </c>
      <c r="K142" s="14">
        <v>1389</v>
      </c>
      <c r="L142" s="49">
        <f t="shared" si="18"/>
        <v>-18.142548596112313</v>
      </c>
      <c r="M142" s="33">
        <f t="shared" si="19"/>
        <v>0.44179016327196713</v>
      </c>
      <c r="N142" s="34">
        <f t="shared" si="20"/>
        <v>0.45111023783155302</v>
      </c>
    </row>
    <row r="143" spans="1:14" hidden="1" outlineLevel="1" x14ac:dyDescent="0.35">
      <c r="A143" s="36"/>
      <c r="B143" s="50">
        <v>5008</v>
      </c>
      <c r="C143" s="42">
        <f t="shared" si="14"/>
        <v>-19.866071428571427</v>
      </c>
      <c r="D143" s="48"/>
      <c r="E143" s="20">
        <v>107</v>
      </c>
      <c r="F143" s="14">
        <v>153</v>
      </c>
      <c r="G143" s="49">
        <f t="shared" si="15"/>
        <v>-30.065359477124183</v>
      </c>
      <c r="H143" s="33">
        <f t="shared" si="16"/>
        <v>0.40269466711828689</v>
      </c>
      <c r="I143" s="33">
        <f t="shared" si="17"/>
        <v>0.50160645203593202</v>
      </c>
      <c r="J143" s="20">
        <v>718</v>
      </c>
      <c r="K143" s="14">
        <v>896</v>
      </c>
      <c r="L143" s="49">
        <f t="shared" si="18"/>
        <v>-19.866071428571427</v>
      </c>
      <c r="M143" s="33">
        <f t="shared" si="19"/>
        <v>0.27898446546110151</v>
      </c>
      <c r="N143" s="34">
        <f t="shared" si="20"/>
        <v>0.29099695687334165</v>
      </c>
    </row>
    <row r="144" spans="1:14" hidden="1" outlineLevel="1" x14ac:dyDescent="0.35">
      <c r="A144" s="36"/>
      <c r="B144" s="50">
        <v>508</v>
      </c>
      <c r="C144" s="42">
        <f t="shared" si="14"/>
        <v>-40.186915887850468</v>
      </c>
      <c r="D144" s="48"/>
      <c r="E144" s="20">
        <v>24</v>
      </c>
      <c r="F144" s="14">
        <v>41</v>
      </c>
      <c r="G144" s="49">
        <f t="shared" si="15"/>
        <v>-41.463414634146339</v>
      </c>
      <c r="H144" s="33">
        <f t="shared" si="16"/>
        <v>9.0324037484475553E-2</v>
      </c>
      <c r="I144" s="33">
        <f t="shared" si="17"/>
        <v>0.13441741525145892</v>
      </c>
      <c r="J144" s="20">
        <v>320</v>
      </c>
      <c r="K144" s="14">
        <v>535</v>
      </c>
      <c r="L144" s="49">
        <f t="shared" si="18"/>
        <v>-40.186915887850468</v>
      </c>
      <c r="M144" s="33">
        <f t="shared" si="19"/>
        <v>0.12433848042834607</v>
      </c>
      <c r="N144" s="34">
        <f t="shared" si="20"/>
        <v>0.1737537633116493</v>
      </c>
    </row>
    <row r="145" spans="1:14" hidden="1" outlineLevel="1" x14ac:dyDescent="0.35">
      <c r="A145" s="36"/>
      <c r="B145" s="50" t="s">
        <v>153</v>
      </c>
      <c r="C145" s="42">
        <f t="shared" si="14"/>
        <v>-13.294797687861271</v>
      </c>
      <c r="D145" s="48"/>
      <c r="E145" s="20">
        <v>20</v>
      </c>
      <c r="F145" s="14">
        <v>32</v>
      </c>
      <c r="G145" s="49">
        <f t="shared" si="15"/>
        <v>-37.5</v>
      </c>
      <c r="H145" s="33">
        <f t="shared" si="16"/>
        <v>7.5270031237062968E-2</v>
      </c>
      <c r="I145" s="33">
        <f t="shared" si="17"/>
        <v>0.10491115336699233</v>
      </c>
      <c r="J145" s="20">
        <v>150</v>
      </c>
      <c r="K145" s="14">
        <v>173</v>
      </c>
      <c r="L145" s="49">
        <f t="shared" si="18"/>
        <v>-13.294797687861271</v>
      </c>
      <c r="M145" s="33">
        <f t="shared" si="19"/>
        <v>5.8283662700787213E-2</v>
      </c>
      <c r="N145" s="34">
        <f t="shared" si="20"/>
        <v>5.6185796360589402E-2</v>
      </c>
    </row>
    <row r="146" spans="1:14" hidden="1" outlineLevel="1" x14ac:dyDescent="0.35">
      <c r="A146" s="36"/>
      <c r="B146" s="50">
        <v>108</v>
      </c>
      <c r="C146" s="42">
        <f t="shared" si="14"/>
        <v>-64.534883720930239</v>
      </c>
      <c r="D146" s="48"/>
      <c r="E146" s="20">
        <v>16</v>
      </c>
      <c r="F146" s="14">
        <v>5</v>
      </c>
      <c r="G146" s="49">
        <f t="shared" si="15"/>
        <v>220.00000000000003</v>
      </c>
      <c r="H146" s="33">
        <f t="shared" si="16"/>
        <v>6.0216024989650369E-2</v>
      </c>
      <c r="I146" s="33">
        <f t="shared" si="17"/>
        <v>1.6392367713592551E-2</v>
      </c>
      <c r="J146" s="20">
        <v>61</v>
      </c>
      <c r="K146" s="14">
        <v>172</v>
      </c>
      <c r="L146" s="49">
        <f t="shared" si="18"/>
        <v>-64.534883720930239</v>
      </c>
      <c r="M146" s="33">
        <f t="shared" si="19"/>
        <v>2.3702022831653468E-2</v>
      </c>
      <c r="N146" s="34">
        <f t="shared" si="20"/>
        <v>5.5861022971221828E-2</v>
      </c>
    </row>
    <row r="147" spans="1:14" hidden="1" outlineLevel="1" x14ac:dyDescent="0.35">
      <c r="A147" s="36"/>
      <c r="B147" s="50" t="s">
        <v>154</v>
      </c>
      <c r="C147" s="42">
        <f t="shared" si="14"/>
        <v>-36.904761904761905</v>
      </c>
      <c r="D147" s="48"/>
      <c r="E147" s="20">
        <v>0</v>
      </c>
      <c r="F147" s="14">
        <v>0</v>
      </c>
      <c r="G147" s="49" t="str">
        <f t="shared" si="15"/>
        <v/>
      </c>
      <c r="H147" s="33" t="str">
        <f t="shared" si="16"/>
        <v/>
      </c>
      <c r="I147" s="33" t="str">
        <f t="shared" si="17"/>
        <v/>
      </c>
      <c r="J147" s="20">
        <v>53</v>
      </c>
      <c r="K147" s="14">
        <v>84</v>
      </c>
      <c r="L147" s="49">
        <f t="shared" si="18"/>
        <v>-36.904761904761905</v>
      </c>
      <c r="M147" s="33">
        <f t="shared" si="19"/>
        <v>2.0593560820944816E-2</v>
      </c>
      <c r="N147" s="34">
        <f t="shared" si="20"/>
        <v>2.7280964706875778E-2</v>
      </c>
    </row>
    <row r="148" spans="1:14" hidden="1" outlineLevel="1" x14ac:dyDescent="0.35">
      <c r="A148" s="36"/>
      <c r="B148" s="50" t="s">
        <v>155</v>
      </c>
      <c r="C148" s="42">
        <f t="shared" si="14"/>
        <v>-61.864406779661017</v>
      </c>
      <c r="D148" s="48"/>
      <c r="E148" s="20">
        <v>2</v>
      </c>
      <c r="F148" s="14">
        <v>0</v>
      </c>
      <c r="G148" s="49" t="str">
        <f t="shared" si="15"/>
        <v/>
      </c>
      <c r="H148" s="33">
        <f t="shared" si="16"/>
        <v>7.5270031237062961E-3</v>
      </c>
      <c r="I148" s="33" t="str">
        <f t="shared" si="17"/>
        <v/>
      </c>
      <c r="J148" s="20">
        <v>45</v>
      </c>
      <c r="K148" s="14">
        <v>118</v>
      </c>
      <c r="L148" s="49">
        <f t="shared" si="18"/>
        <v>-61.864406779661017</v>
      </c>
      <c r="M148" s="33">
        <f t="shared" si="19"/>
        <v>1.7485098810236164E-2</v>
      </c>
      <c r="N148" s="34">
        <f t="shared" si="20"/>
        <v>3.8323259945373118E-2</v>
      </c>
    </row>
    <row r="149" spans="1:14" hidden="1" outlineLevel="1" x14ac:dyDescent="0.35">
      <c r="A149" s="36"/>
      <c r="B149" s="50" t="s">
        <v>156</v>
      </c>
      <c r="C149" s="42">
        <f t="shared" si="14"/>
        <v>-75</v>
      </c>
      <c r="D149" s="48"/>
      <c r="E149" s="20">
        <v>1</v>
      </c>
      <c r="F149" s="14">
        <v>0</v>
      </c>
      <c r="G149" s="49" t="str">
        <f t="shared" si="15"/>
        <v/>
      </c>
      <c r="H149" s="33">
        <f t="shared" si="16"/>
        <v>3.763501561853148E-3</v>
      </c>
      <c r="I149" s="33" t="str">
        <f t="shared" si="17"/>
        <v/>
      </c>
      <c r="J149" s="20">
        <v>1</v>
      </c>
      <c r="K149" s="14">
        <v>4</v>
      </c>
      <c r="L149" s="49">
        <f t="shared" si="18"/>
        <v>-75</v>
      </c>
      <c r="M149" s="33">
        <f t="shared" si="19"/>
        <v>3.8855775133858151E-4</v>
      </c>
      <c r="N149" s="34">
        <f t="shared" si="20"/>
        <v>1.2990935574702751E-3</v>
      </c>
    </row>
    <row r="150" spans="1:14" hidden="1" outlineLevel="1" x14ac:dyDescent="0.35">
      <c r="A150" s="36"/>
      <c r="B150" s="50" t="s">
        <v>157</v>
      </c>
      <c r="C150" s="42">
        <f t="shared" si="14"/>
        <v>-100</v>
      </c>
      <c r="D150" s="48"/>
      <c r="E150" s="20">
        <v>0</v>
      </c>
      <c r="F150" s="14">
        <v>0</v>
      </c>
      <c r="G150" s="49" t="str">
        <f t="shared" si="15"/>
        <v/>
      </c>
      <c r="H150" s="33" t="str">
        <f t="shared" si="16"/>
        <v/>
      </c>
      <c r="I150" s="33" t="str">
        <f t="shared" si="17"/>
        <v/>
      </c>
      <c r="J150" s="20">
        <v>0</v>
      </c>
      <c r="K150" s="14">
        <v>12</v>
      </c>
      <c r="L150" s="49">
        <f t="shared" si="18"/>
        <v>-100</v>
      </c>
      <c r="M150" s="33" t="str">
        <f t="shared" si="19"/>
        <v/>
      </c>
      <c r="N150" s="34">
        <f t="shared" si="20"/>
        <v>3.8972806724108257E-3</v>
      </c>
    </row>
    <row r="151" spans="1:14" hidden="1" outlineLevel="1" x14ac:dyDescent="0.35">
      <c r="A151" s="36"/>
      <c r="B151" s="50" t="s">
        <v>158</v>
      </c>
      <c r="C151" s="42">
        <f t="shared" si="14"/>
        <v>-100</v>
      </c>
      <c r="D151" s="48"/>
      <c r="E151" s="20">
        <v>0</v>
      </c>
      <c r="F151" s="14">
        <v>0</v>
      </c>
      <c r="G151" s="49" t="str">
        <f t="shared" si="15"/>
        <v/>
      </c>
      <c r="H151" s="33" t="str">
        <f t="shared" si="16"/>
        <v/>
      </c>
      <c r="I151" s="33" t="str">
        <f t="shared" si="17"/>
        <v/>
      </c>
      <c r="J151" s="20">
        <v>0</v>
      </c>
      <c r="K151" s="14">
        <v>1</v>
      </c>
      <c r="L151" s="49">
        <f t="shared" si="18"/>
        <v>-100</v>
      </c>
      <c r="M151" s="33" t="str">
        <f t="shared" si="19"/>
        <v/>
      </c>
      <c r="N151" s="34">
        <f t="shared" si="20"/>
        <v>3.2477338936756877E-4</v>
      </c>
    </row>
    <row r="152" spans="1:14" collapsed="1" x14ac:dyDescent="0.35">
      <c r="A152" s="36" t="s">
        <v>159</v>
      </c>
      <c r="B152" s="1" t="s">
        <v>160</v>
      </c>
      <c r="C152" s="42">
        <f t="shared" si="14"/>
        <v>-13.662650602409638</v>
      </c>
      <c r="D152" s="48"/>
      <c r="E152" s="20">
        <v>586</v>
      </c>
      <c r="F152" s="14">
        <v>730</v>
      </c>
      <c r="G152" s="49">
        <f t="shared" si="15"/>
        <v>-19.726027397260275</v>
      </c>
      <c r="H152" s="33">
        <f t="shared" si="16"/>
        <v>2.205411915245945</v>
      </c>
      <c r="I152" s="33">
        <f t="shared" si="17"/>
        <v>2.3932856861845124</v>
      </c>
      <c r="J152" s="20">
        <v>7166</v>
      </c>
      <c r="K152" s="14">
        <v>8300</v>
      </c>
      <c r="L152" s="49">
        <f t="shared" si="18"/>
        <v>-13.662650602409638</v>
      </c>
      <c r="M152" s="33">
        <f t="shared" si="19"/>
        <v>2.7844048460922748</v>
      </c>
      <c r="N152" s="34">
        <f t="shared" si="20"/>
        <v>2.6956191317508207</v>
      </c>
    </row>
    <row r="153" spans="1:14" hidden="1" outlineLevel="1" x14ac:dyDescent="0.35">
      <c r="A153" s="36"/>
      <c r="B153" s="50" t="s">
        <v>161</v>
      </c>
      <c r="C153" s="42">
        <f t="shared" si="14"/>
        <v>19.559335137224583</v>
      </c>
      <c r="D153" s="48"/>
      <c r="E153" s="20">
        <v>327</v>
      </c>
      <c r="F153" s="14">
        <v>199</v>
      </c>
      <c r="G153" s="49">
        <f t="shared" si="15"/>
        <v>64.321608040200999</v>
      </c>
      <c r="H153" s="33">
        <f t="shared" si="16"/>
        <v>1.2306650107259796</v>
      </c>
      <c r="I153" s="33">
        <f t="shared" si="17"/>
        <v>0.65241623500098356</v>
      </c>
      <c r="J153" s="20">
        <v>3093</v>
      </c>
      <c r="K153" s="14">
        <v>2587</v>
      </c>
      <c r="L153" s="49">
        <f t="shared" si="18"/>
        <v>19.559335137224583</v>
      </c>
      <c r="M153" s="33">
        <f t="shared" si="19"/>
        <v>1.2018091248902323</v>
      </c>
      <c r="N153" s="34">
        <f t="shared" si="20"/>
        <v>0.8401887582939005</v>
      </c>
    </row>
    <row r="154" spans="1:14" hidden="1" outlineLevel="1" x14ac:dyDescent="0.35">
      <c r="A154" s="36"/>
      <c r="B154" s="50" t="s">
        <v>162</v>
      </c>
      <c r="C154" s="42">
        <f t="shared" si="14"/>
        <v>-12.975543478260871</v>
      </c>
      <c r="D154" s="48"/>
      <c r="E154" s="20">
        <v>80</v>
      </c>
      <c r="F154" s="14">
        <v>118</v>
      </c>
      <c r="G154" s="49">
        <f t="shared" si="15"/>
        <v>-32.20338983050847</v>
      </c>
      <c r="H154" s="33">
        <f t="shared" si="16"/>
        <v>0.30108012494825187</v>
      </c>
      <c r="I154" s="33">
        <f t="shared" si="17"/>
        <v>0.3868598780407842</v>
      </c>
      <c r="J154" s="20">
        <v>1281</v>
      </c>
      <c r="K154" s="14">
        <v>1472</v>
      </c>
      <c r="L154" s="49">
        <f t="shared" si="18"/>
        <v>-12.975543478260871</v>
      </c>
      <c r="M154" s="33">
        <f t="shared" si="19"/>
        <v>0.49774247946472283</v>
      </c>
      <c r="N154" s="34">
        <f t="shared" si="20"/>
        <v>0.47806642914906122</v>
      </c>
    </row>
    <row r="155" spans="1:14" hidden="1" outlineLevel="1" x14ac:dyDescent="0.35">
      <c r="A155" s="36"/>
      <c r="B155" s="50" t="s">
        <v>163</v>
      </c>
      <c r="C155" s="42">
        <f t="shared" si="14"/>
        <v>-19.402985074626866</v>
      </c>
      <c r="D155" s="48"/>
      <c r="E155" s="20">
        <v>85</v>
      </c>
      <c r="F155" s="14">
        <v>171</v>
      </c>
      <c r="G155" s="49">
        <f t="shared" si="15"/>
        <v>-50.292397660818708</v>
      </c>
      <c r="H155" s="33">
        <f t="shared" si="16"/>
        <v>0.31989763275751759</v>
      </c>
      <c r="I155" s="33">
        <f t="shared" si="17"/>
        <v>0.5606189758048653</v>
      </c>
      <c r="J155" s="20">
        <v>1242</v>
      </c>
      <c r="K155" s="14">
        <v>1541</v>
      </c>
      <c r="L155" s="49">
        <f t="shared" si="18"/>
        <v>-19.402985074626866</v>
      </c>
      <c r="M155" s="33">
        <f t="shared" si="19"/>
        <v>0.48258872716251816</v>
      </c>
      <c r="N155" s="34">
        <f t="shared" si="20"/>
        <v>0.50047579301542355</v>
      </c>
    </row>
    <row r="156" spans="1:14" hidden="1" outlineLevel="1" x14ac:dyDescent="0.35">
      <c r="A156" s="36"/>
      <c r="B156" s="50" t="s">
        <v>164</v>
      </c>
      <c r="C156" s="42">
        <f t="shared" si="14"/>
        <v>-48.791893998441154</v>
      </c>
      <c r="D156" s="48"/>
      <c r="E156" s="20">
        <v>34</v>
      </c>
      <c r="F156" s="14">
        <v>111</v>
      </c>
      <c r="G156" s="49">
        <f t="shared" si="15"/>
        <v>-69.369369369369366</v>
      </c>
      <c r="H156" s="33">
        <f t="shared" si="16"/>
        <v>0.12795905310300704</v>
      </c>
      <c r="I156" s="33">
        <f t="shared" si="17"/>
        <v>0.36391056324175464</v>
      </c>
      <c r="J156" s="20">
        <v>657</v>
      </c>
      <c r="K156" s="14">
        <v>1283</v>
      </c>
      <c r="L156" s="49">
        <f t="shared" si="18"/>
        <v>-48.791893998441154</v>
      </c>
      <c r="M156" s="33">
        <f t="shared" si="19"/>
        <v>0.25528244262944799</v>
      </c>
      <c r="N156" s="34">
        <f t="shared" si="20"/>
        <v>0.41668425855859076</v>
      </c>
    </row>
    <row r="157" spans="1:14" hidden="1" outlineLevel="1" x14ac:dyDescent="0.35">
      <c r="A157" s="36"/>
      <c r="B157" s="50" t="s">
        <v>165</v>
      </c>
      <c r="C157" s="42">
        <f t="shared" si="14"/>
        <v>-46.666666666666664</v>
      </c>
      <c r="D157" s="48"/>
      <c r="E157" s="20">
        <v>30</v>
      </c>
      <c r="F157" s="14">
        <v>106</v>
      </c>
      <c r="G157" s="49">
        <f t="shared" si="15"/>
        <v>-71.698113207547166</v>
      </c>
      <c r="H157" s="33">
        <f t="shared" si="16"/>
        <v>0.11290504685559444</v>
      </c>
      <c r="I157" s="33">
        <f t="shared" si="17"/>
        <v>0.34751819552816204</v>
      </c>
      <c r="J157" s="20">
        <v>528</v>
      </c>
      <c r="K157" s="14">
        <v>990</v>
      </c>
      <c r="L157" s="49">
        <f t="shared" si="18"/>
        <v>-46.666666666666664</v>
      </c>
      <c r="M157" s="33">
        <f t="shared" si="19"/>
        <v>0.205158492706771</v>
      </c>
      <c r="N157" s="34">
        <f t="shared" si="20"/>
        <v>0.32152565547389311</v>
      </c>
    </row>
    <row r="158" spans="1:14" hidden="1" outlineLevel="1" x14ac:dyDescent="0.35">
      <c r="A158" s="36"/>
      <c r="B158" s="50" t="s">
        <v>166</v>
      </c>
      <c r="C158" s="42">
        <f t="shared" si="14"/>
        <v>-45.667447306791573</v>
      </c>
      <c r="D158" s="48"/>
      <c r="E158" s="20">
        <v>18</v>
      </c>
      <c r="F158" s="14">
        <v>25</v>
      </c>
      <c r="G158" s="49">
        <f t="shared" si="15"/>
        <v>-28.000000000000004</v>
      </c>
      <c r="H158" s="33">
        <f t="shared" si="16"/>
        <v>6.7743028113356668E-2</v>
      </c>
      <c r="I158" s="33">
        <f t="shared" si="17"/>
        <v>8.1961838567962755E-2</v>
      </c>
      <c r="J158" s="20">
        <v>232</v>
      </c>
      <c r="K158" s="14">
        <v>427</v>
      </c>
      <c r="L158" s="49">
        <f t="shared" si="18"/>
        <v>-45.667447306791573</v>
      </c>
      <c r="M158" s="33">
        <f t="shared" si="19"/>
        <v>9.0145398310550892E-2</v>
      </c>
      <c r="N158" s="34">
        <f t="shared" si="20"/>
        <v>0.13867823725995188</v>
      </c>
    </row>
    <row r="159" spans="1:14" hidden="1" outlineLevel="1" x14ac:dyDescent="0.35">
      <c r="A159" s="36"/>
      <c r="B159" s="50" t="s">
        <v>167</v>
      </c>
      <c r="C159" s="42" t="str">
        <f t="shared" si="14"/>
        <v/>
      </c>
      <c r="D159" s="48"/>
      <c r="E159" s="20">
        <v>0</v>
      </c>
      <c r="F159" s="14">
        <v>0</v>
      </c>
      <c r="G159" s="49" t="str">
        <f t="shared" si="15"/>
        <v/>
      </c>
      <c r="H159" s="33" t="str">
        <f t="shared" si="16"/>
        <v/>
      </c>
      <c r="I159" s="33" t="str">
        <f t="shared" si="17"/>
        <v/>
      </c>
      <c r="J159" s="20">
        <v>96</v>
      </c>
      <c r="K159" s="14">
        <v>0</v>
      </c>
      <c r="L159" s="49" t="str">
        <f t="shared" si="18"/>
        <v/>
      </c>
      <c r="M159" s="33">
        <f t="shared" si="19"/>
        <v>3.7301544128503825E-2</v>
      </c>
      <c r="N159" s="34" t="str">
        <f t="shared" si="20"/>
        <v/>
      </c>
    </row>
    <row r="160" spans="1:14" hidden="1" outlineLevel="1" x14ac:dyDescent="0.35">
      <c r="A160" s="36"/>
      <c r="B160" s="50" t="s">
        <v>168</v>
      </c>
      <c r="C160" s="42" t="str">
        <f t="shared" si="14"/>
        <v/>
      </c>
      <c r="D160" s="48"/>
      <c r="E160" s="20">
        <v>12</v>
      </c>
      <c r="F160" s="14">
        <v>0</v>
      </c>
      <c r="G160" s="49" t="str">
        <f t="shared" si="15"/>
        <v/>
      </c>
      <c r="H160" s="33">
        <f t="shared" si="16"/>
        <v>4.5162018742237776E-2</v>
      </c>
      <c r="I160" s="33" t="str">
        <f t="shared" si="17"/>
        <v/>
      </c>
      <c r="J160" s="20">
        <v>37</v>
      </c>
      <c r="K160" s="14">
        <v>0</v>
      </c>
      <c r="L160" s="49" t="str">
        <f t="shared" si="18"/>
        <v/>
      </c>
      <c r="M160" s="33">
        <f t="shared" si="19"/>
        <v>1.4376636799527512E-2</v>
      </c>
      <c r="N160" s="34" t="str">
        <f t="shared" si="20"/>
        <v/>
      </c>
    </row>
    <row r="161" spans="1:14" collapsed="1" x14ac:dyDescent="0.35">
      <c r="A161" s="36" t="s">
        <v>169</v>
      </c>
      <c r="B161" s="1" t="s">
        <v>170</v>
      </c>
      <c r="C161" s="42">
        <f t="shared" si="14"/>
        <v>-26.450283359093252</v>
      </c>
      <c r="D161" s="48"/>
      <c r="E161" s="20">
        <v>613</v>
      </c>
      <c r="F161" s="14">
        <v>825</v>
      </c>
      <c r="G161" s="49">
        <f t="shared" si="15"/>
        <v>-25.696969696969695</v>
      </c>
      <c r="H161" s="33">
        <f t="shared" si="16"/>
        <v>2.3070264574159798</v>
      </c>
      <c r="I161" s="33">
        <f t="shared" si="17"/>
        <v>2.704740672742771</v>
      </c>
      <c r="J161" s="20">
        <v>7138</v>
      </c>
      <c r="K161" s="14">
        <v>9705</v>
      </c>
      <c r="L161" s="49">
        <f t="shared" si="18"/>
        <v>-26.450283359093252</v>
      </c>
      <c r="M161" s="33">
        <f t="shared" si="19"/>
        <v>2.7735252290547945</v>
      </c>
      <c r="N161" s="34">
        <f t="shared" si="20"/>
        <v>3.1519257438122548</v>
      </c>
    </row>
    <row r="162" spans="1:14" hidden="1" outlineLevel="1" x14ac:dyDescent="0.35">
      <c r="A162" s="36"/>
      <c r="B162" s="50" t="s">
        <v>171</v>
      </c>
      <c r="C162" s="42">
        <f t="shared" si="14"/>
        <v>-18.419090231170767</v>
      </c>
      <c r="D162" s="48"/>
      <c r="E162" s="20">
        <v>237</v>
      </c>
      <c r="F162" s="14">
        <v>243</v>
      </c>
      <c r="G162" s="49">
        <f t="shared" si="15"/>
        <v>-2.4691358024691357</v>
      </c>
      <c r="H162" s="33">
        <f t="shared" si="16"/>
        <v>0.89194987015919613</v>
      </c>
      <c r="I162" s="33">
        <f t="shared" si="17"/>
        <v>0.79666907088059791</v>
      </c>
      <c r="J162" s="20">
        <v>2188</v>
      </c>
      <c r="K162" s="14">
        <v>2682</v>
      </c>
      <c r="L162" s="49">
        <f t="shared" si="18"/>
        <v>-18.419090231170767</v>
      </c>
      <c r="M162" s="33">
        <f t="shared" si="19"/>
        <v>0.85016435992881623</v>
      </c>
      <c r="N162" s="34">
        <f t="shared" si="20"/>
        <v>0.87104223028381944</v>
      </c>
    </row>
    <row r="163" spans="1:14" hidden="1" outlineLevel="1" x14ac:dyDescent="0.35">
      <c r="A163" s="36"/>
      <c r="B163" s="50" t="s">
        <v>172</v>
      </c>
      <c r="C163" s="42">
        <f t="shared" si="14"/>
        <v>-2.1538461538461537</v>
      </c>
      <c r="D163" s="48"/>
      <c r="E163" s="20">
        <v>142</v>
      </c>
      <c r="F163" s="14">
        <v>113</v>
      </c>
      <c r="G163" s="49">
        <f t="shared" si="15"/>
        <v>25.663716814159294</v>
      </c>
      <c r="H163" s="33">
        <f t="shared" si="16"/>
        <v>0.53441722178314699</v>
      </c>
      <c r="I163" s="33">
        <f t="shared" si="17"/>
        <v>0.37046751032719166</v>
      </c>
      <c r="J163" s="20">
        <v>1908</v>
      </c>
      <c r="K163" s="14">
        <v>1950</v>
      </c>
      <c r="L163" s="49">
        <f t="shared" si="18"/>
        <v>-2.1538461538461537</v>
      </c>
      <c r="M163" s="33">
        <f t="shared" si="19"/>
        <v>0.7413681895540134</v>
      </c>
      <c r="N163" s="34">
        <f t="shared" si="20"/>
        <v>0.63330810926675918</v>
      </c>
    </row>
    <row r="164" spans="1:14" hidden="1" outlineLevel="1" x14ac:dyDescent="0.35">
      <c r="A164" s="36"/>
      <c r="B164" s="50" t="s">
        <v>173</v>
      </c>
      <c r="C164" s="42">
        <f t="shared" si="14"/>
        <v>-27.534364261168388</v>
      </c>
      <c r="D164" s="48"/>
      <c r="E164" s="20">
        <v>98</v>
      </c>
      <c r="F164" s="14">
        <v>209</v>
      </c>
      <c r="G164" s="49">
        <f t="shared" si="15"/>
        <v>-53.110047846889955</v>
      </c>
      <c r="H164" s="33">
        <f t="shared" si="16"/>
        <v>0.36882315306160851</v>
      </c>
      <c r="I164" s="33">
        <f t="shared" si="17"/>
        <v>0.68520097042816863</v>
      </c>
      <c r="J164" s="20">
        <v>1687</v>
      </c>
      <c r="K164" s="14">
        <v>2328</v>
      </c>
      <c r="L164" s="49">
        <f t="shared" si="18"/>
        <v>-27.534364261168388</v>
      </c>
      <c r="M164" s="33">
        <f t="shared" si="19"/>
        <v>0.65549692650818692</v>
      </c>
      <c r="N164" s="34">
        <f t="shared" si="20"/>
        <v>0.75607245044770011</v>
      </c>
    </row>
    <row r="165" spans="1:14" hidden="1" outlineLevel="1" x14ac:dyDescent="0.35">
      <c r="A165" s="36"/>
      <c r="B165" s="50" t="s">
        <v>174</v>
      </c>
      <c r="C165" s="42">
        <f t="shared" si="14"/>
        <v>25.806451612903224</v>
      </c>
      <c r="D165" s="48"/>
      <c r="E165" s="20">
        <v>28</v>
      </c>
      <c r="F165" s="14">
        <v>52</v>
      </c>
      <c r="G165" s="49">
        <f t="shared" si="15"/>
        <v>-46.153846153846153</v>
      </c>
      <c r="H165" s="33">
        <f t="shared" si="16"/>
        <v>0.10537804373188814</v>
      </c>
      <c r="I165" s="33">
        <f t="shared" si="17"/>
        <v>0.17048062422136254</v>
      </c>
      <c r="J165" s="20">
        <v>312</v>
      </c>
      <c r="K165" s="14">
        <v>248</v>
      </c>
      <c r="L165" s="49">
        <f t="shared" si="18"/>
        <v>25.806451612903224</v>
      </c>
      <c r="M165" s="33">
        <f t="shared" si="19"/>
        <v>0.12123001841763742</v>
      </c>
      <c r="N165" s="34">
        <f t="shared" si="20"/>
        <v>8.0543800563157048E-2</v>
      </c>
    </row>
    <row r="166" spans="1:14" hidden="1" outlineLevel="1" x14ac:dyDescent="0.35">
      <c r="A166" s="36"/>
      <c r="B166" s="50" t="s">
        <v>175</v>
      </c>
      <c r="C166" s="42">
        <f t="shared" si="14"/>
        <v>-69.377510040160644</v>
      </c>
      <c r="D166" s="48"/>
      <c r="E166" s="20">
        <v>38</v>
      </c>
      <c r="F166" s="14">
        <v>95</v>
      </c>
      <c r="G166" s="49">
        <f t="shared" si="15"/>
        <v>-60</v>
      </c>
      <c r="H166" s="33">
        <f t="shared" si="16"/>
        <v>0.14301305935041964</v>
      </c>
      <c r="I166" s="33">
        <f t="shared" si="17"/>
        <v>0.31145498655825848</v>
      </c>
      <c r="J166" s="20">
        <v>305</v>
      </c>
      <c r="K166" s="14">
        <v>996</v>
      </c>
      <c r="L166" s="49">
        <f t="shared" si="18"/>
        <v>-69.377510040160644</v>
      </c>
      <c r="M166" s="33">
        <f t="shared" si="19"/>
        <v>0.11851011415826733</v>
      </c>
      <c r="N166" s="34">
        <f t="shared" si="20"/>
        <v>0.32347429581009851</v>
      </c>
    </row>
    <row r="167" spans="1:14" hidden="1" outlineLevel="1" x14ac:dyDescent="0.35">
      <c r="A167" s="36"/>
      <c r="B167" s="50" t="s">
        <v>176</v>
      </c>
      <c r="C167" s="42">
        <f t="shared" si="14"/>
        <v>53.900709219858157</v>
      </c>
      <c r="D167" s="48"/>
      <c r="E167" s="20">
        <v>20</v>
      </c>
      <c r="F167" s="14">
        <v>11</v>
      </c>
      <c r="G167" s="49">
        <f t="shared" si="15"/>
        <v>81.818181818181827</v>
      </c>
      <c r="H167" s="33">
        <f t="shared" si="16"/>
        <v>7.5270031237062968E-2</v>
      </c>
      <c r="I167" s="33">
        <f t="shared" si="17"/>
        <v>3.6063208969903615E-2</v>
      </c>
      <c r="J167" s="20">
        <v>217</v>
      </c>
      <c r="K167" s="14">
        <v>141</v>
      </c>
      <c r="L167" s="49">
        <f t="shared" si="18"/>
        <v>53.900709219858157</v>
      </c>
      <c r="M167" s="33">
        <f t="shared" si="19"/>
        <v>8.4317032040472167E-2</v>
      </c>
      <c r="N167" s="34">
        <f t="shared" si="20"/>
        <v>4.5793047900827194E-2</v>
      </c>
    </row>
    <row r="168" spans="1:14" hidden="1" outlineLevel="1" x14ac:dyDescent="0.35">
      <c r="A168" s="36"/>
      <c r="B168" s="50" t="s">
        <v>177</v>
      </c>
      <c r="C168" s="42">
        <f t="shared" si="14"/>
        <v>7.6530612244897958</v>
      </c>
      <c r="D168" s="48"/>
      <c r="E168" s="20">
        <v>29</v>
      </c>
      <c r="F168" s="14">
        <v>14</v>
      </c>
      <c r="G168" s="49">
        <f t="shared" si="15"/>
        <v>107.14285714285714</v>
      </c>
      <c r="H168" s="33">
        <f t="shared" si="16"/>
        <v>0.10914154529374129</v>
      </c>
      <c r="I168" s="33">
        <f t="shared" si="17"/>
        <v>4.589862959805914E-2</v>
      </c>
      <c r="J168" s="20">
        <v>211</v>
      </c>
      <c r="K168" s="14">
        <v>196</v>
      </c>
      <c r="L168" s="49">
        <f t="shared" si="18"/>
        <v>7.6530612244897958</v>
      </c>
      <c r="M168" s="33">
        <f t="shared" si="19"/>
        <v>8.1985685532440691E-2</v>
      </c>
      <c r="N168" s="34">
        <f t="shared" si="20"/>
        <v>6.3655584316043484E-2</v>
      </c>
    </row>
    <row r="169" spans="1:14" hidden="1" outlineLevel="1" x14ac:dyDescent="0.35">
      <c r="A169" s="36"/>
      <c r="B169" s="50" t="s">
        <v>178</v>
      </c>
      <c r="C169" s="42">
        <f t="shared" si="14"/>
        <v>-77.411477411477421</v>
      </c>
      <c r="D169" s="48"/>
      <c r="E169" s="20">
        <v>18</v>
      </c>
      <c r="F169" s="14">
        <v>39</v>
      </c>
      <c r="G169" s="49">
        <f t="shared" si="15"/>
        <v>-53.846153846153847</v>
      </c>
      <c r="H169" s="33">
        <f t="shared" si="16"/>
        <v>6.7743028113356668E-2</v>
      </c>
      <c r="I169" s="33">
        <f t="shared" si="17"/>
        <v>0.1278604681660219</v>
      </c>
      <c r="J169" s="20">
        <v>185</v>
      </c>
      <c r="K169" s="14">
        <v>819</v>
      </c>
      <c r="L169" s="49">
        <f t="shared" si="18"/>
        <v>-77.411477411477421</v>
      </c>
      <c r="M169" s="33">
        <f t="shared" si="19"/>
        <v>7.1883183997637559E-2</v>
      </c>
      <c r="N169" s="34">
        <f t="shared" si="20"/>
        <v>0.26598940589203884</v>
      </c>
    </row>
    <row r="170" spans="1:14" hidden="1" outlineLevel="1" x14ac:dyDescent="0.35">
      <c r="A170" s="36"/>
      <c r="B170" s="50" t="s">
        <v>179</v>
      </c>
      <c r="C170" s="42">
        <f t="shared" si="14"/>
        <v>-24.074074074074073</v>
      </c>
      <c r="D170" s="48"/>
      <c r="E170" s="20">
        <v>3</v>
      </c>
      <c r="F170" s="14">
        <v>37</v>
      </c>
      <c r="G170" s="49">
        <f t="shared" si="15"/>
        <v>-91.891891891891902</v>
      </c>
      <c r="H170" s="33">
        <f t="shared" si="16"/>
        <v>1.1290504685559444E-2</v>
      </c>
      <c r="I170" s="33">
        <f t="shared" si="17"/>
        <v>0.12130352108058488</v>
      </c>
      <c r="J170" s="20">
        <v>123</v>
      </c>
      <c r="K170" s="14">
        <v>162</v>
      </c>
      <c r="L170" s="49">
        <f t="shared" si="18"/>
        <v>-24.074074074074073</v>
      </c>
      <c r="M170" s="33">
        <f t="shared" si="19"/>
        <v>4.7792603414645515E-2</v>
      </c>
      <c r="N170" s="34">
        <f t="shared" si="20"/>
        <v>5.2613289077546144E-2</v>
      </c>
    </row>
    <row r="171" spans="1:14" hidden="1" outlineLevel="1" x14ac:dyDescent="0.35">
      <c r="A171" s="36"/>
      <c r="B171" s="50" t="s">
        <v>180</v>
      </c>
      <c r="C171" s="42">
        <f t="shared" si="14"/>
        <v>-98.484848484848484</v>
      </c>
      <c r="D171" s="48"/>
      <c r="E171" s="20">
        <v>0</v>
      </c>
      <c r="F171" s="14">
        <v>11</v>
      </c>
      <c r="G171" s="49">
        <f t="shared" si="15"/>
        <v>-100</v>
      </c>
      <c r="H171" s="33" t="str">
        <f t="shared" si="16"/>
        <v/>
      </c>
      <c r="I171" s="33">
        <f t="shared" si="17"/>
        <v>3.6063208969903615E-2</v>
      </c>
      <c r="J171" s="20">
        <v>2</v>
      </c>
      <c r="K171" s="14">
        <v>132</v>
      </c>
      <c r="L171" s="49">
        <f t="shared" si="18"/>
        <v>-98.484848484848484</v>
      </c>
      <c r="M171" s="33">
        <f t="shared" si="19"/>
        <v>7.7711550267716301E-4</v>
      </c>
      <c r="N171" s="34">
        <f t="shared" si="20"/>
        <v>4.2870087396519083E-2</v>
      </c>
    </row>
    <row r="172" spans="1:14" hidden="1" outlineLevel="1" x14ac:dyDescent="0.35">
      <c r="A172" s="36"/>
      <c r="B172" s="50" t="s">
        <v>181</v>
      </c>
      <c r="C172" s="42">
        <f t="shared" si="14"/>
        <v>-100</v>
      </c>
      <c r="D172" s="48"/>
      <c r="E172" s="20">
        <v>0</v>
      </c>
      <c r="F172" s="14">
        <v>1</v>
      </c>
      <c r="G172" s="49">
        <f t="shared" si="15"/>
        <v>-100</v>
      </c>
      <c r="H172" s="33" t="str">
        <f t="shared" si="16"/>
        <v/>
      </c>
      <c r="I172" s="33">
        <f t="shared" si="17"/>
        <v>3.2784735427185104E-3</v>
      </c>
      <c r="J172" s="20">
        <v>0</v>
      </c>
      <c r="K172" s="14">
        <v>51</v>
      </c>
      <c r="L172" s="49">
        <f t="shared" si="18"/>
        <v>-100</v>
      </c>
      <c r="M172" s="33" t="str">
        <f t="shared" si="19"/>
        <v/>
      </c>
      <c r="N172" s="34">
        <f t="shared" si="20"/>
        <v>1.6563442857746007E-2</v>
      </c>
    </row>
    <row r="173" spans="1:14" collapsed="1" x14ac:dyDescent="0.35">
      <c r="A173" s="36" t="s">
        <v>182</v>
      </c>
      <c r="B173" s="1" t="s">
        <v>183</v>
      </c>
      <c r="C173" s="42">
        <f t="shared" si="14"/>
        <v>2.8438561974602039</v>
      </c>
      <c r="D173" s="48"/>
      <c r="E173" s="20">
        <v>517</v>
      </c>
      <c r="F173" s="14">
        <v>693</v>
      </c>
      <c r="G173" s="49">
        <f t="shared" si="15"/>
        <v>-25.396825396825395</v>
      </c>
      <c r="H173" s="33">
        <f t="shared" si="16"/>
        <v>1.9457303074780778</v>
      </c>
      <c r="I173" s="33">
        <f t="shared" si="17"/>
        <v>2.2719821651039274</v>
      </c>
      <c r="J173" s="20">
        <v>5750</v>
      </c>
      <c r="K173" s="14">
        <v>5591</v>
      </c>
      <c r="L173" s="49">
        <f t="shared" si="18"/>
        <v>2.8438561974602039</v>
      </c>
      <c r="M173" s="33">
        <f t="shared" si="19"/>
        <v>2.2342070701968435</v>
      </c>
      <c r="N173" s="34">
        <f t="shared" si="20"/>
        <v>1.8158080199540769</v>
      </c>
    </row>
    <row r="174" spans="1:14" hidden="1" outlineLevel="1" x14ac:dyDescent="0.35">
      <c r="A174" s="36"/>
      <c r="B174" s="50" t="s">
        <v>184</v>
      </c>
      <c r="C174" s="42">
        <f t="shared" si="14"/>
        <v>49.859550561797754</v>
      </c>
      <c r="D174" s="48"/>
      <c r="E174" s="20">
        <v>181</v>
      </c>
      <c r="F174" s="14">
        <v>142</v>
      </c>
      <c r="G174" s="49">
        <f t="shared" si="15"/>
        <v>27.464788732394368</v>
      </c>
      <c r="H174" s="33">
        <f t="shared" si="16"/>
        <v>0.68119378269541986</v>
      </c>
      <c r="I174" s="33">
        <f t="shared" si="17"/>
        <v>0.46554324306602846</v>
      </c>
      <c r="J174" s="20">
        <v>2134</v>
      </c>
      <c r="K174" s="14">
        <v>1424</v>
      </c>
      <c r="L174" s="49">
        <f t="shared" si="18"/>
        <v>49.859550561797754</v>
      </c>
      <c r="M174" s="33">
        <f t="shared" si="19"/>
        <v>0.82918224135653285</v>
      </c>
      <c r="N174" s="34">
        <f t="shared" si="20"/>
        <v>0.46247730645941793</v>
      </c>
    </row>
    <row r="175" spans="1:14" hidden="1" outlineLevel="1" x14ac:dyDescent="0.35">
      <c r="A175" s="36"/>
      <c r="B175" s="50" t="s">
        <v>185</v>
      </c>
      <c r="C175" s="42">
        <f t="shared" si="14"/>
        <v>-6.9790628115653037</v>
      </c>
      <c r="D175" s="48"/>
      <c r="E175" s="20">
        <v>61</v>
      </c>
      <c r="F175" s="14">
        <v>192</v>
      </c>
      <c r="G175" s="49">
        <f t="shared" si="15"/>
        <v>-68.229166666666657</v>
      </c>
      <c r="H175" s="33">
        <f t="shared" si="16"/>
        <v>0.22957359527304202</v>
      </c>
      <c r="I175" s="33">
        <f t="shared" si="17"/>
        <v>0.62946692020195405</v>
      </c>
      <c r="J175" s="20">
        <v>933</v>
      </c>
      <c r="K175" s="14">
        <v>1003</v>
      </c>
      <c r="L175" s="49">
        <f t="shared" si="18"/>
        <v>-6.9790628115653037</v>
      </c>
      <c r="M175" s="33">
        <f t="shared" si="19"/>
        <v>0.36252438199889647</v>
      </c>
      <c r="N175" s="34">
        <f t="shared" si="20"/>
        <v>0.32574770953567145</v>
      </c>
    </row>
    <row r="176" spans="1:14" hidden="1" outlineLevel="1" x14ac:dyDescent="0.35">
      <c r="A176" s="36"/>
      <c r="B176" s="50" t="s">
        <v>186</v>
      </c>
      <c r="C176" s="42">
        <f t="shared" si="14"/>
        <v>4.6153846153846159</v>
      </c>
      <c r="D176" s="48"/>
      <c r="E176" s="20">
        <v>69</v>
      </c>
      <c r="F176" s="14">
        <v>95</v>
      </c>
      <c r="G176" s="49">
        <f t="shared" si="15"/>
        <v>-27.368421052631582</v>
      </c>
      <c r="H176" s="33">
        <f t="shared" si="16"/>
        <v>0.2596816077678672</v>
      </c>
      <c r="I176" s="33">
        <f t="shared" si="17"/>
        <v>0.31145498655825848</v>
      </c>
      <c r="J176" s="20">
        <v>816</v>
      </c>
      <c r="K176" s="14">
        <v>780</v>
      </c>
      <c r="L176" s="49">
        <f t="shared" si="18"/>
        <v>4.6153846153846159</v>
      </c>
      <c r="M176" s="33">
        <f t="shared" si="19"/>
        <v>0.31706312509228246</v>
      </c>
      <c r="N176" s="34">
        <f t="shared" si="20"/>
        <v>0.25332324370670367</v>
      </c>
    </row>
    <row r="177" spans="1:14" hidden="1" outlineLevel="1" x14ac:dyDescent="0.35">
      <c r="A177" s="36"/>
      <c r="B177" s="50" t="s">
        <v>187</v>
      </c>
      <c r="C177" s="42">
        <f t="shared" si="14"/>
        <v>-20.996818663838813</v>
      </c>
      <c r="D177" s="48"/>
      <c r="E177" s="20">
        <v>115</v>
      </c>
      <c r="F177" s="14">
        <v>79</v>
      </c>
      <c r="G177" s="49">
        <f t="shared" si="15"/>
        <v>45.569620253164558</v>
      </c>
      <c r="H177" s="33">
        <f t="shared" si="16"/>
        <v>0.43280267961311208</v>
      </c>
      <c r="I177" s="33">
        <f t="shared" si="17"/>
        <v>0.25899940987476228</v>
      </c>
      <c r="J177" s="20">
        <v>745</v>
      </c>
      <c r="K177" s="14">
        <v>943</v>
      </c>
      <c r="L177" s="49">
        <f t="shared" si="18"/>
        <v>-20.996818663838813</v>
      </c>
      <c r="M177" s="33">
        <f t="shared" si="19"/>
        <v>0.2894755247472432</v>
      </c>
      <c r="N177" s="34">
        <f t="shared" si="20"/>
        <v>0.30626130617361735</v>
      </c>
    </row>
    <row r="178" spans="1:14" hidden="1" outlineLevel="1" x14ac:dyDescent="0.35">
      <c r="A178" s="36"/>
      <c r="B178" s="50" t="s">
        <v>188</v>
      </c>
      <c r="C178" s="42">
        <f t="shared" si="14"/>
        <v>-27.59022118742724</v>
      </c>
      <c r="D178" s="48"/>
      <c r="E178" s="20">
        <v>45</v>
      </c>
      <c r="F178" s="14">
        <v>127</v>
      </c>
      <c r="G178" s="49">
        <f t="shared" si="15"/>
        <v>-64.566929133858267</v>
      </c>
      <c r="H178" s="33">
        <f t="shared" si="16"/>
        <v>0.16935757028339166</v>
      </c>
      <c r="I178" s="33">
        <f t="shared" si="17"/>
        <v>0.41636613992525079</v>
      </c>
      <c r="J178" s="20">
        <v>622</v>
      </c>
      <c r="K178" s="14">
        <v>859</v>
      </c>
      <c r="L178" s="49">
        <f t="shared" si="18"/>
        <v>-27.59022118742724</v>
      </c>
      <c r="M178" s="33">
        <f t="shared" si="19"/>
        <v>0.24168292133259767</v>
      </c>
      <c r="N178" s="34">
        <f t="shared" si="20"/>
        <v>0.27898034146674161</v>
      </c>
    </row>
    <row r="179" spans="1:14" hidden="1" outlineLevel="1" x14ac:dyDescent="0.35">
      <c r="A179" s="36"/>
      <c r="B179" s="50" t="s">
        <v>189</v>
      </c>
      <c r="C179" s="42">
        <f t="shared" si="14"/>
        <v>-0.66518847006651882</v>
      </c>
      <c r="D179" s="48"/>
      <c r="E179" s="20">
        <v>45</v>
      </c>
      <c r="F179" s="14">
        <v>44</v>
      </c>
      <c r="G179" s="49">
        <f t="shared" si="15"/>
        <v>2.2727272727272729</v>
      </c>
      <c r="H179" s="33">
        <f t="shared" si="16"/>
        <v>0.16935757028339166</v>
      </c>
      <c r="I179" s="33">
        <f t="shared" si="17"/>
        <v>0.14425283587961446</v>
      </c>
      <c r="J179" s="20">
        <v>448</v>
      </c>
      <c r="K179" s="14">
        <v>451</v>
      </c>
      <c r="L179" s="49">
        <f t="shared" si="18"/>
        <v>-0.66518847006651882</v>
      </c>
      <c r="M179" s="33">
        <f t="shared" si="19"/>
        <v>0.17407387259968449</v>
      </c>
      <c r="N179" s="34">
        <f t="shared" si="20"/>
        <v>0.1464727986047735</v>
      </c>
    </row>
    <row r="180" spans="1:14" hidden="1" outlineLevel="1" x14ac:dyDescent="0.35">
      <c r="A180" s="36"/>
      <c r="B180" s="50" t="s">
        <v>190</v>
      </c>
      <c r="C180" s="42">
        <f t="shared" si="14"/>
        <v>-55.660377358490564</v>
      </c>
      <c r="D180" s="48"/>
      <c r="E180" s="20">
        <v>1</v>
      </c>
      <c r="F180" s="14">
        <v>12</v>
      </c>
      <c r="G180" s="49">
        <f t="shared" si="15"/>
        <v>-91.666666666666657</v>
      </c>
      <c r="H180" s="33">
        <f t="shared" si="16"/>
        <v>3.763501561853148E-3</v>
      </c>
      <c r="I180" s="33">
        <f t="shared" si="17"/>
        <v>3.9341682512622128E-2</v>
      </c>
      <c r="J180" s="20">
        <v>47</v>
      </c>
      <c r="K180" s="14">
        <v>106</v>
      </c>
      <c r="L180" s="49">
        <f t="shared" si="18"/>
        <v>-55.660377358490564</v>
      </c>
      <c r="M180" s="33">
        <f t="shared" si="19"/>
        <v>1.826221431291333E-2</v>
      </c>
      <c r="N180" s="34">
        <f t="shared" si="20"/>
        <v>3.4425979272962294E-2</v>
      </c>
    </row>
    <row r="181" spans="1:14" hidden="1" outlineLevel="1" x14ac:dyDescent="0.35">
      <c r="A181" s="36"/>
      <c r="B181" s="50" t="s">
        <v>191</v>
      </c>
      <c r="C181" s="42">
        <f t="shared" si="14"/>
        <v>150</v>
      </c>
      <c r="D181" s="48"/>
      <c r="E181" s="20">
        <v>0</v>
      </c>
      <c r="F181" s="14">
        <v>2</v>
      </c>
      <c r="G181" s="49">
        <f t="shared" si="15"/>
        <v>-100</v>
      </c>
      <c r="H181" s="33" t="str">
        <f t="shared" si="16"/>
        <v/>
      </c>
      <c r="I181" s="33">
        <f t="shared" si="17"/>
        <v>6.5569470854370208E-3</v>
      </c>
      <c r="J181" s="20">
        <v>5</v>
      </c>
      <c r="K181" s="14">
        <v>2</v>
      </c>
      <c r="L181" s="49">
        <f t="shared" si="18"/>
        <v>150</v>
      </c>
      <c r="M181" s="33">
        <f t="shared" si="19"/>
        <v>1.9427887566929073E-3</v>
      </c>
      <c r="N181" s="34">
        <f t="shared" si="20"/>
        <v>6.4954677873513755E-4</v>
      </c>
    </row>
    <row r="182" spans="1:14" hidden="1" outlineLevel="1" x14ac:dyDescent="0.35">
      <c r="A182" s="36"/>
      <c r="B182" s="50" t="s">
        <v>192</v>
      </c>
      <c r="C182" s="42">
        <f t="shared" si="14"/>
        <v>-100</v>
      </c>
      <c r="D182" s="48"/>
      <c r="E182" s="20">
        <v>0</v>
      </c>
      <c r="F182" s="14">
        <v>0</v>
      </c>
      <c r="G182" s="49" t="str">
        <f t="shared" si="15"/>
        <v/>
      </c>
      <c r="H182" s="33" t="str">
        <f t="shared" si="16"/>
        <v/>
      </c>
      <c r="I182" s="33" t="str">
        <f t="shared" si="17"/>
        <v/>
      </c>
      <c r="J182" s="20">
        <v>0</v>
      </c>
      <c r="K182" s="14">
        <v>23</v>
      </c>
      <c r="L182" s="49">
        <f t="shared" si="18"/>
        <v>-100</v>
      </c>
      <c r="M182" s="33" t="str">
        <f t="shared" si="19"/>
        <v/>
      </c>
      <c r="N182" s="34">
        <f t="shared" si="20"/>
        <v>7.4697879554540816E-3</v>
      </c>
    </row>
    <row r="183" spans="1:14" collapsed="1" x14ac:dyDescent="0.35">
      <c r="A183" s="36" t="s">
        <v>193</v>
      </c>
      <c r="B183" s="1" t="s">
        <v>194</v>
      </c>
      <c r="C183" s="42">
        <f t="shared" si="14"/>
        <v>-31.930408084943075</v>
      </c>
      <c r="D183" s="48"/>
      <c r="E183" s="20">
        <v>422</v>
      </c>
      <c r="F183" s="14">
        <v>683</v>
      </c>
      <c r="G183" s="49">
        <f t="shared" si="15"/>
        <v>-38.213762811127374</v>
      </c>
      <c r="H183" s="33">
        <f t="shared" si="16"/>
        <v>1.5881976591020284</v>
      </c>
      <c r="I183" s="33">
        <f t="shared" si="17"/>
        <v>2.2391974296767425</v>
      </c>
      <c r="J183" s="20">
        <v>5321</v>
      </c>
      <c r="K183" s="14">
        <v>7817</v>
      </c>
      <c r="L183" s="49">
        <f t="shared" si="18"/>
        <v>-31.930408084943075</v>
      </c>
      <c r="M183" s="33">
        <f t="shared" si="19"/>
        <v>2.067515794872592</v>
      </c>
      <c r="N183" s="34">
        <f t="shared" si="20"/>
        <v>2.538753584686285</v>
      </c>
    </row>
    <row r="184" spans="1:14" hidden="1" outlineLevel="1" x14ac:dyDescent="0.35">
      <c r="A184" s="36"/>
      <c r="B184" s="50" t="s">
        <v>195</v>
      </c>
      <c r="C184" s="42">
        <f t="shared" si="14"/>
        <v>-38.245931283905968</v>
      </c>
      <c r="D184" s="48"/>
      <c r="E184" s="20">
        <v>198</v>
      </c>
      <c r="F184" s="14">
        <v>214</v>
      </c>
      <c r="G184" s="49">
        <f t="shared" si="15"/>
        <v>-7.4766355140186906</v>
      </c>
      <c r="H184" s="33">
        <f t="shared" si="16"/>
        <v>0.74517330924692327</v>
      </c>
      <c r="I184" s="33">
        <f t="shared" si="17"/>
        <v>0.70159333814176117</v>
      </c>
      <c r="J184" s="20">
        <v>2049</v>
      </c>
      <c r="K184" s="14">
        <v>3318</v>
      </c>
      <c r="L184" s="49">
        <f t="shared" si="18"/>
        <v>-38.245931283905968</v>
      </c>
      <c r="M184" s="33">
        <f t="shared" si="19"/>
        <v>0.79615483249275332</v>
      </c>
      <c r="N184" s="34">
        <f t="shared" si="20"/>
        <v>1.0775981059215931</v>
      </c>
    </row>
    <row r="185" spans="1:14" hidden="1" outlineLevel="1" x14ac:dyDescent="0.35">
      <c r="A185" s="36"/>
      <c r="B185" s="50" t="s">
        <v>196</v>
      </c>
      <c r="C185" s="42">
        <f t="shared" si="14"/>
        <v>-30.182684670373312</v>
      </c>
      <c r="D185" s="48"/>
      <c r="E185" s="20">
        <v>32</v>
      </c>
      <c r="F185" s="14">
        <v>219</v>
      </c>
      <c r="G185" s="49">
        <f t="shared" si="15"/>
        <v>-85.388127853881286</v>
      </c>
      <c r="H185" s="33">
        <f t="shared" si="16"/>
        <v>0.12043204997930074</v>
      </c>
      <c r="I185" s="33">
        <f t="shared" si="17"/>
        <v>0.71798570585535371</v>
      </c>
      <c r="J185" s="20">
        <v>879</v>
      </c>
      <c r="K185" s="14">
        <v>1259</v>
      </c>
      <c r="L185" s="49">
        <f t="shared" si="18"/>
        <v>-30.182684670373312</v>
      </c>
      <c r="M185" s="33">
        <f t="shared" si="19"/>
        <v>0.34154226342661309</v>
      </c>
      <c r="N185" s="34">
        <f t="shared" si="20"/>
        <v>0.40888969721376905</v>
      </c>
    </row>
    <row r="186" spans="1:14" hidden="1" outlineLevel="1" x14ac:dyDescent="0.35">
      <c r="A186" s="36"/>
      <c r="B186" s="50" t="s">
        <v>197</v>
      </c>
      <c r="C186" s="42" t="str">
        <f t="shared" si="14"/>
        <v/>
      </c>
      <c r="D186" s="48"/>
      <c r="E186" s="20">
        <v>45</v>
      </c>
      <c r="F186" s="14">
        <v>0</v>
      </c>
      <c r="G186" s="49" t="str">
        <f t="shared" si="15"/>
        <v/>
      </c>
      <c r="H186" s="33">
        <f t="shared" si="16"/>
        <v>0.16935757028339166</v>
      </c>
      <c r="I186" s="33" t="str">
        <f t="shared" si="17"/>
        <v/>
      </c>
      <c r="J186" s="20">
        <v>685</v>
      </c>
      <c r="K186" s="14">
        <v>0</v>
      </c>
      <c r="L186" s="49" t="str">
        <f t="shared" si="18"/>
        <v/>
      </c>
      <c r="M186" s="33">
        <f t="shared" si="19"/>
        <v>0.2661620596669283</v>
      </c>
      <c r="N186" s="34" t="str">
        <f t="shared" si="20"/>
        <v/>
      </c>
    </row>
    <row r="187" spans="1:14" hidden="1" outlineLevel="1" x14ac:dyDescent="0.35">
      <c r="A187" s="36"/>
      <c r="B187" s="50" t="s">
        <v>198</v>
      </c>
      <c r="C187" s="42">
        <f t="shared" si="14"/>
        <v>-48.263254113345525</v>
      </c>
      <c r="D187" s="48"/>
      <c r="E187" s="20">
        <v>40</v>
      </c>
      <c r="F187" s="14">
        <v>103</v>
      </c>
      <c r="G187" s="49">
        <f t="shared" si="15"/>
        <v>-61.165048543689316</v>
      </c>
      <c r="H187" s="33">
        <f t="shared" si="16"/>
        <v>0.15054006247412594</v>
      </c>
      <c r="I187" s="33">
        <f t="shared" si="17"/>
        <v>0.33768277490000659</v>
      </c>
      <c r="J187" s="20">
        <v>566</v>
      </c>
      <c r="K187" s="14">
        <v>1094</v>
      </c>
      <c r="L187" s="49">
        <f t="shared" si="18"/>
        <v>-48.263254113345525</v>
      </c>
      <c r="M187" s="33">
        <f t="shared" si="19"/>
        <v>0.21992368725763711</v>
      </c>
      <c r="N187" s="34">
        <f t="shared" si="20"/>
        <v>0.35530208796812024</v>
      </c>
    </row>
    <row r="188" spans="1:14" hidden="1" outlineLevel="1" x14ac:dyDescent="0.35">
      <c r="A188" s="36"/>
      <c r="B188" s="50" t="s">
        <v>199</v>
      </c>
      <c r="C188" s="42">
        <f t="shared" si="14"/>
        <v>-35.863874345549739</v>
      </c>
      <c r="D188" s="48"/>
      <c r="E188" s="20">
        <v>33</v>
      </c>
      <c r="F188" s="14">
        <v>17</v>
      </c>
      <c r="G188" s="49">
        <f t="shared" si="15"/>
        <v>94.117647058823522</v>
      </c>
      <c r="H188" s="33">
        <f t="shared" si="16"/>
        <v>0.12419555154115389</v>
      </c>
      <c r="I188" s="33">
        <f t="shared" si="17"/>
        <v>5.5734050226214672E-2</v>
      </c>
      <c r="J188" s="20">
        <v>245</v>
      </c>
      <c r="K188" s="14">
        <v>382</v>
      </c>
      <c r="L188" s="49">
        <f t="shared" si="18"/>
        <v>-35.863874345549739</v>
      </c>
      <c r="M188" s="33">
        <f t="shared" si="19"/>
        <v>9.5196649077952458E-2</v>
      </c>
      <c r="N188" s="34">
        <f t="shared" si="20"/>
        <v>0.12406343473841128</v>
      </c>
    </row>
    <row r="189" spans="1:14" hidden="1" outlineLevel="1" x14ac:dyDescent="0.35">
      <c r="A189" s="36"/>
      <c r="B189" s="50" t="s">
        <v>200</v>
      </c>
      <c r="C189" s="42">
        <f t="shared" si="14"/>
        <v>-59.44055944055944</v>
      </c>
      <c r="D189" s="48"/>
      <c r="E189" s="20">
        <v>11</v>
      </c>
      <c r="F189" s="14">
        <v>57</v>
      </c>
      <c r="G189" s="49">
        <f t="shared" si="15"/>
        <v>-80.701754385964904</v>
      </c>
      <c r="H189" s="33">
        <f t="shared" si="16"/>
        <v>4.1398517180384627E-2</v>
      </c>
      <c r="I189" s="33">
        <f t="shared" si="17"/>
        <v>0.1868729919349551</v>
      </c>
      <c r="J189" s="20">
        <v>232</v>
      </c>
      <c r="K189" s="14">
        <v>572</v>
      </c>
      <c r="L189" s="49">
        <f t="shared" si="18"/>
        <v>-59.44055944055944</v>
      </c>
      <c r="M189" s="33">
        <f t="shared" si="19"/>
        <v>9.0145398310550892E-2</v>
      </c>
      <c r="N189" s="34">
        <f t="shared" si="20"/>
        <v>0.18577037871824936</v>
      </c>
    </row>
    <row r="190" spans="1:14" hidden="1" outlineLevel="1" x14ac:dyDescent="0.35">
      <c r="A190" s="36"/>
      <c r="B190" s="50" t="s">
        <v>201</v>
      </c>
      <c r="C190" s="42">
        <f t="shared" si="14"/>
        <v>-2.4242424242424243</v>
      </c>
      <c r="D190" s="48"/>
      <c r="E190" s="20">
        <v>5</v>
      </c>
      <c r="F190" s="14">
        <v>3</v>
      </c>
      <c r="G190" s="49">
        <f t="shared" si="15"/>
        <v>66.666666666666657</v>
      </c>
      <c r="H190" s="33">
        <f t="shared" si="16"/>
        <v>1.8817507809265742E-2</v>
      </c>
      <c r="I190" s="33">
        <f t="shared" si="17"/>
        <v>9.835420628155532E-3</v>
      </c>
      <c r="J190" s="20">
        <v>161</v>
      </c>
      <c r="K190" s="14">
        <v>165</v>
      </c>
      <c r="L190" s="49">
        <f t="shared" si="18"/>
        <v>-2.4242424242424243</v>
      </c>
      <c r="M190" s="33">
        <f t="shared" si="19"/>
        <v>6.2557797965511613E-2</v>
      </c>
      <c r="N190" s="34">
        <f t="shared" si="20"/>
        <v>5.3587609245648843E-2</v>
      </c>
    </row>
    <row r="191" spans="1:14" hidden="1" outlineLevel="1" x14ac:dyDescent="0.35">
      <c r="A191" s="36"/>
      <c r="B191" s="50" t="s">
        <v>202</v>
      </c>
      <c r="C191" s="42" t="str">
        <f t="shared" si="14"/>
        <v/>
      </c>
      <c r="D191" s="48"/>
      <c r="E191" s="20">
        <v>37</v>
      </c>
      <c r="F191" s="14">
        <v>0</v>
      </c>
      <c r="G191" s="49" t="str">
        <f t="shared" si="15"/>
        <v/>
      </c>
      <c r="H191" s="33">
        <f t="shared" si="16"/>
        <v>0.13924955778856649</v>
      </c>
      <c r="I191" s="33" t="str">
        <f t="shared" si="17"/>
        <v/>
      </c>
      <c r="J191" s="20">
        <v>137</v>
      </c>
      <c r="K191" s="14">
        <v>0</v>
      </c>
      <c r="L191" s="49" t="str">
        <f t="shared" si="18"/>
        <v/>
      </c>
      <c r="M191" s="33">
        <f t="shared" si="19"/>
        <v>5.3232411933385661E-2</v>
      </c>
      <c r="N191" s="34" t="str">
        <f t="shared" si="20"/>
        <v/>
      </c>
    </row>
    <row r="192" spans="1:14" hidden="1" outlineLevel="1" x14ac:dyDescent="0.35">
      <c r="A192" s="36"/>
      <c r="B192" s="50" t="s">
        <v>203</v>
      </c>
      <c r="C192" s="42">
        <f t="shared" si="14"/>
        <v>-3.6036036036036037</v>
      </c>
      <c r="D192" s="48"/>
      <c r="E192" s="20">
        <v>2</v>
      </c>
      <c r="F192" s="14">
        <v>8</v>
      </c>
      <c r="G192" s="49">
        <f t="shared" si="15"/>
        <v>-75</v>
      </c>
      <c r="H192" s="33">
        <f t="shared" si="16"/>
        <v>7.5270031237062961E-3</v>
      </c>
      <c r="I192" s="33">
        <f t="shared" si="17"/>
        <v>2.6227788341748083E-2</v>
      </c>
      <c r="J192" s="20">
        <v>107</v>
      </c>
      <c r="K192" s="14">
        <v>111</v>
      </c>
      <c r="L192" s="49">
        <f t="shared" si="18"/>
        <v>-3.6036036036036037</v>
      </c>
      <c r="M192" s="33">
        <f t="shared" si="19"/>
        <v>4.1575679393228218E-2</v>
      </c>
      <c r="N192" s="34">
        <f t="shared" si="20"/>
        <v>3.6049846219800133E-2</v>
      </c>
    </row>
    <row r="193" spans="1:14" hidden="1" outlineLevel="1" x14ac:dyDescent="0.35">
      <c r="A193" s="36"/>
      <c r="B193" s="50" t="s">
        <v>204</v>
      </c>
      <c r="C193" s="42">
        <f t="shared" si="14"/>
        <v>-34.591194968553459</v>
      </c>
      <c r="D193" s="48"/>
      <c r="E193" s="20">
        <v>9</v>
      </c>
      <c r="F193" s="14">
        <v>21</v>
      </c>
      <c r="G193" s="49">
        <f t="shared" si="15"/>
        <v>-57.142857142857139</v>
      </c>
      <c r="H193" s="33">
        <f t="shared" si="16"/>
        <v>3.3871514056678334E-2</v>
      </c>
      <c r="I193" s="33">
        <f t="shared" si="17"/>
        <v>6.8847944397088717E-2</v>
      </c>
      <c r="J193" s="20">
        <v>104</v>
      </c>
      <c r="K193" s="14">
        <v>159</v>
      </c>
      <c r="L193" s="49">
        <f t="shared" si="18"/>
        <v>-34.591194968553459</v>
      </c>
      <c r="M193" s="33">
        <f t="shared" si="19"/>
        <v>4.0410006139212473E-2</v>
      </c>
      <c r="N193" s="34">
        <f t="shared" si="20"/>
        <v>5.1638968909443431E-2</v>
      </c>
    </row>
    <row r="194" spans="1:14" hidden="1" outlineLevel="1" x14ac:dyDescent="0.35">
      <c r="A194" s="36"/>
      <c r="B194" s="50" t="s">
        <v>205</v>
      </c>
      <c r="C194" s="42">
        <f t="shared" si="14"/>
        <v>-41.304347826086953</v>
      </c>
      <c r="D194" s="48"/>
      <c r="E194" s="20">
        <v>3</v>
      </c>
      <c r="F194" s="14">
        <v>17</v>
      </c>
      <c r="G194" s="49">
        <f t="shared" si="15"/>
        <v>-82.35294117647058</v>
      </c>
      <c r="H194" s="33">
        <f t="shared" si="16"/>
        <v>1.1290504685559444E-2</v>
      </c>
      <c r="I194" s="33">
        <f t="shared" si="17"/>
        <v>5.5734050226214672E-2</v>
      </c>
      <c r="J194" s="20">
        <v>81</v>
      </c>
      <c r="K194" s="14">
        <v>138</v>
      </c>
      <c r="L194" s="49">
        <f t="shared" si="18"/>
        <v>-41.304347826086953</v>
      </c>
      <c r="M194" s="33">
        <f t="shared" si="19"/>
        <v>3.1473177858425093E-2</v>
      </c>
      <c r="N194" s="34">
        <f t="shared" si="20"/>
        <v>4.4818727732724488E-2</v>
      </c>
    </row>
    <row r="195" spans="1:14" hidden="1" outlineLevel="1" x14ac:dyDescent="0.35">
      <c r="A195" s="36"/>
      <c r="B195" s="50" t="s">
        <v>206</v>
      </c>
      <c r="C195" s="42">
        <f t="shared" si="14"/>
        <v>-51.388888888888886</v>
      </c>
      <c r="D195" s="48"/>
      <c r="E195" s="20">
        <v>4</v>
      </c>
      <c r="F195" s="14">
        <v>5</v>
      </c>
      <c r="G195" s="49">
        <f t="shared" si="15"/>
        <v>-20</v>
      </c>
      <c r="H195" s="33">
        <f t="shared" si="16"/>
        <v>1.5054006247412592E-2</v>
      </c>
      <c r="I195" s="33">
        <f t="shared" si="17"/>
        <v>1.6392367713592551E-2</v>
      </c>
      <c r="J195" s="20">
        <v>35</v>
      </c>
      <c r="K195" s="14">
        <v>72</v>
      </c>
      <c r="L195" s="49">
        <f t="shared" si="18"/>
        <v>-51.388888888888886</v>
      </c>
      <c r="M195" s="33">
        <f t="shared" si="19"/>
        <v>1.3599521296850351E-2</v>
      </c>
      <c r="N195" s="34">
        <f t="shared" si="20"/>
        <v>2.338368403446495E-2</v>
      </c>
    </row>
    <row r="196" spans="1:14" hidden="1" outlineLevel="1" x14ac:dyDescent="0.35">
      <c r="A196" s="36"/>
      <c r="B196" s="50" t="s">
        <v>207</v>
      </c>
      <c r="C196" s="42">
        <f t="shared" si="14"/>
        <v>-59.210526315789465</v>
      </c>
      <c r="D196" s="48"/>
      <c r="E196" s="20">
        <v>3</v>
      </c>
      <c r="F196" s="14">
        <v>4</v>
      </c>
      <c r="G196" s="49">
        <f t="shared" si="15"/>
        <v>-25</v>
      </c>
      <c r="H196" s="33">
        <f t="shared" si="16"/>
        <v>1.1290504685559444E-2</v>
      </c>
      <c r="I196" s="33">
        <f t="shared" si="17"/>
        <v>1.3113894170874042E-2</v>
      </c>
      <c r="J196" s="20">
        <v>31</v>
      </c>
      <c r="K196" s="14">
        <v>76</v>
      </c>
      <c r="L196" s="49">
        <f t="shared" si="18"/>
        <v>-59.210526315789465</v>
      </c>
      <c r="M196" s="33">
        <f t="shared" si="19"/>
        <v>1.2045290291496025E-2</v>
      </c>
      <c r="N196" s="34">
        <f t="shared" si="20"/>
        <v>2.4682777591935229E-2</v>
      </c>
    </row>
    <row r="197" spans="1:14" hidden="1" outlineLevel="1" x14ac:dyDescent="0.35">
      <c r="A197" s="36"/>
      <c r="B197" s="50" t="s">
        <v>208</v>
      </c>
      <c r="C197" s="42">
        <f t="shared" si="14"/>
        <v>-98.787878787878796</v>
      </c>
      <c r="D197" s="48"/>
      <c r="E197" s="20">
        <v>0</v>
      </c>
      <c r="F197" s="14">
        <v>4</v>
      </c>
      <c r="G197" s="49">
        <f t="shared" si="15"/>
        <v>-100</v>
      </c>
      <c r="H197" s="33" t="str">
        <f t="shared" si="16"/>
        <v/>
      </c>
      <c r="I197" s="33">
        <f t="shared" si="17"/>
        <v>1.3113894170874042E-2</v>
      </c>
      <c r="J197" s="20">
        <v>4</v>
      </c>
      <c r="K197" s="14">
        <v>330</v>
      </c>
      <c r="L197" s="49">
        <f t="shared" si="18"/>
        <v>-98.787878787878796</v>
      </c>
      <c r="M197" s="33">
        <f t="shared" si="19"/>
        <v>1.554231005354326E-3</v>
      </c>
      <c r="N197" s="34">
        <f t="shared" si="20"/>
        <v>0.10717521849129769</v>
      </c>
    </row>
    <row r="198" spans="1:14" hidden="1" outlineLevel="1" x14ac:dyDescent="0.35">
      <c r="A198" s="36"/>
      <c r="B198" s="50" t="s">
        <v>209</v>
      </c>
      <c r="C198" s="42" t="str">
        <f t="shared" si="14"/>
        <v/>
      </c>
      <c r="D198" s="48"/>
      <c r="E198" s="20">
        <v>0</v>
      </c>
      <c r="F198" s="14">
        <v>0</v>
      </c>
      <c r="G198" s="49" t="str">
        <f t="shared" si="15"/>
        <v/>
      </c>
      <c r="H198" s="33" t="str">
        <f t="shared" si="16"/>
        <v/>
      </c>
      <c r="I198" s="33" t="str">
        <f t="shared" si="17"/>
        <v/>
      </c>
      <c r="J198" s="20">
        <v>4</v>
      </c>
      <c r="K198" s="14">
        <v>0</v>
      </c>
      <c r="L198" s="49" t="str">
        <f t="shared" si="18"/>
        <v/>
      </c>
      <c r="M198" s="33">
        <f t="shared" si="19"/>
        <v>1.554231005354326E-3</v>
      </c>
      <c r="N198" s="34" t="str">
        <f t="shared" si="20"/>
        <v/>
      </c>
    </row>
    <row r="199" spans="1:14" hidden="1" outlineLevel="1" x14ac:dyDescent="0.35">
      <c r="A199" s="36"/>
      <c r="B199" s="50" t="s">
        <v>210</v>
      </c>
      <c r="C199" s="42">
        <f t="shared" si="14"/>
        <v>-98.666666666666671</v>
      </c>
      <c r="D199" s="48"/>
      <c r="E199" s="20">
        <v>0</v>
      </c>
      <c r="F199" s="14">
        <v>11</v>
      </c>
      <c r="G199" s="49">
        <f t="shared" si="15"/>
        <v>-100</v>
      </c>
      <c r="H199" s="33" t="str">
        <f t="shared" si="16"/>
        <v/>
      </c>
      <c r="I199" s="33">
        <f t="shared" si="17"/>
        <v>3.6063208969903615E-2</v>
      </c>
      <c r="J199" s="20">
        <v>1</v>
      </c>
      <c r="K199" s="14">
        <v>75</v>
      </c>
      <c r="L199" s="49">
        <f t="shared" si="18"/>
        <v>-98.666666666666671</v>
      </c>
      <c r="M199" s="33">
        <f t="shared" si="19"/>
        <v>3.8855775133858151E-4</v>
      </c>
      <c r="N199" s="34">
        <f t="shared" si="20"/>
        <v>2.435800420256766E-2</v>
      </c>
    </row>
    <row r="200" spans="1:14" hidden="1" outlineLevel="1" x14ac:dyDescent="0.35">
      <c r="A200" s="36"/>
      <c r="B200" s="50" t="s">
        <v>211</v>
      </c>
      <c r="C200" s="42">
        <f t="shared" si="14"/>
        <v>-100</v>
      </c>
      <c r="D200" s="48"/>
      <c r="E200" s="20">
        <v>0</v>
      </c>
      <c r="F200" s="14">
        <v>0</v>
      </c>
      <c r="G200" s="49" t="str">
        <f t="shared" si="15"/>
        <v/>
      </c>
      <c r="H200" s="33" t="str">
        <f t="shared" si="16"/>
        <v/>
      </c>
      <c r="I200" s="33" t="str">
        <f t="shared" si="17"/>
        <v/>
      </c>
      <c r="J200" s="20">
        <v>0</v>
      </c>
      <c r="K200" s="14">
        <v>40</v>
      </c>
      <c r="L200" s="49">
        <f t="shared" si="18"/>
        <v>-100</v>
      </c>
      <c r="M200" s="33" t="str">
        <f t="shared" si="19"/>
        <v/>
      </c>
      <c r="N200" s="34">
        <f t="shared" si="20"/>
        <v>1.2990935574702751E-2</v>
      </c>
    </row>
    <row r="201" spans="1:14" hidden="1" outlineLevel="1" x14ac:dyDescent="0.35">
      <c r="A201" s="36"/>
      <c r="B201" s="50" t="s">
        <v>212</v>
      </c>
      <c r="C201" s="42">
        <f t="shared" si="14"/>
        <v>-100</v>
      </c>
      <c r="D201" s="48"/>
      <c r="E201" s="20">
        <v>0</v>
      </c>
      <c r="F201" s="14">
        <v>0</v>
      </c>
      <c r="G201" s="49" t="str">
        <f t="shared" si="15"/>
        <v/>
      </c>
      <c r="H201" s="33" t="str">
        <f t="shared" si="16"/>
        <v/>
      </c>
      <c r="I201" s="33" t="str">
        <f t="shared" si="17"/>
        <v/>
      </c>
      <c r="J201" s="20">
        <v>0</v>
      </c>
      <c r="K201" s="14">
        <v>25</v>
      </c>
      <c r="L201" s="49">
        <f t="shared" si="18"/>
        <v>-100</v>
      </c>
      <c r="M201" s="33" t="str">
        <f t="shared" si="19"/>
        <v/>
      </c>
      <c r="N201" s="34">
        <f t="shared" si="20"/>
        <v>8.1193347341892187E-3</v>
      </c>
    </row>
    <row r="202" spans="1:14" hidden="1" outlineLevel="1" x14ac:dyDescent="0.35">
      <c r="A202" s="36"/>
      <c r="B202" s="50" t="s">
        <v>213</v>
      </c>
      <c r="C202" s="42">
        <f t="shared" ref="C202:C265" si="21">IF(K202=0,"",SUM(((J202-K202)/K202)*100))</f>
        <v>-100</v>
      </c>
      <c r="D202" s="48"/>
      <c r="E202" s="20">
        <v>0</v>
      </c>
      <c r="F202" s="14">
        <v>0</v>
      </c>
      <c r="G202" s="49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0</v>
      </c>
      <c r="K202" s="14">
        <v>1</v>
      </c>
      <c r="L202" s="49">
        <f t="shared" ref="L202:L265" si="25">IF(K202=0,"",SUM(((J202-K202)/K202)*100))</f>
        <v>-100</v>
      </c>
      <c r="M202" s="33" t="str">
        <f t="shared" ref="M202:M265" si="26">IF(J202=0,"",SUM((J202/CntYearAck)*100))</f>
        <v/>
      </c>
      <c r="N202" s="34">
        <f t="shared" ref="N202:N265" si="27">IF(K202=0,"",SUM((K202/CntPrevYearAck)*100))</f>
        <v>3.2477338936756877E-4</v>
      </c>
    </row>
    <row r="203" spans="1:14" collapsed="1" x14ac:dyDescent="0.35">
      <c r="A203" s="36" t="s">
        <v>214</v>
      </c>
      <c r="B203" s="1" t="s">
        <v>215</v>
      </c>
      <c r="C203" s="42">
        <f t="shared" si="21"/>
        <v>-23.50915352546674</v>
      </c>
      <c r="D203" s="48"/>
      <c r="E203" s="20">
        <v>159</v>
      </c>
      <c r="F203" s="14">
        <v>401</v>
      </c>
      <c r="G203" s="49">
        <f t="shared" si="22"/>
        <v>-60.349127182044896</v>
      </c>
      <c r="H203" s="33">
        <f t="shared" si="23"/>
        <v>0.59839674833465062</v>
      </c>
      <c r="I203" s="33">
        <f t="shared" si="24"/>
        <v>1.3146678906301228</v>
      </c>
      <c r="J203" s="20">
        <v>4220</v>
      </c>
      <c r="K203" s="14">
        <v>5517</v>
      </c>
      <c r="L203" s="49">
        <f t="shared" si="25"/>
        <v>-23.50915352546674</v>
      </c>
      <c r="M203" s="33">
        <f t="shared" si="26"/>
        <v>1.6397137106488138</v>
      </c>
      <c r="N203" s="34">
        <f t="shared" si="27"/>
        <v>1.7917747891408771</v>
      </c>
    </row>
    <row r="204" spans="1:14" hidden="1" outlineLevel="1" x14ac:dyDescent="0.35">
      <c r="A204" s="36"/>
      <c r="B204" s="50" t="s">
        <v>216</v>
      </c>
      <c r="C204" s="42">
        <f t="shared" si="21"/>
        <v>-8.6440118772682286</v>
      </c>
      <c r="D204" s="48"/>
      <c r="E204" s="20">
        <v>105</v>
      </c>
      <c r="F204" s="14">
        <v>134</v>
      </c>
      <c r="G204" s="49">
        <f t="shared" si="22"/>
        <v>-21.641791044776117</v>
      </c>
      <c r="H204" s="33">
        <f t="shared" si="23"/>
        <v>0.39516766399458059</v>
      </c>
      <c r="I204" s="33">
        <f t="shared" si="24"/>
        <v>0.43931545472428041</v>
      </c>
      <c r="J204" s="20">
        <v>2769</v>
      </c>
      <c r="K204" s="14">
        <v>3031</v>
      </c>
      <c r="L204" s="49">
        <f t="shared" si="25"/>
        <v>-8.6440118772682286</v>
      </c>
      <c r="M204" s="33">
        <f t="shared" si="26"/>
        <v>1.075916413456532</v>
      </c>
      <c r="N204" s="34">
        <f t="shared" si="27"/>
        <v>0.98438814317310086</v>
      </c>
    </row>
    <row r="205" spans="1:14" hidden="1" outlineLevel="1" x14ac:dyDescent="0.35">
      <c r="A205" s="36"/>
      <c r="B205" s="50">
        <v>500</v>
      </c>
      <c r="C205" s="42">
        <f t="shared" si="21"/>
        <v>-33.259911894273124</v>
      </c>
      <c r="D205" s="48"/>
      <c r="E205" s="20">
        <v>43</v>
      </c>
      <c r="F205" s="14">
        <v>204</v>
      </c>
      <c r="G205" s="49">
        <f t="shared" si="22"/>
        <v>-78.921568627450981</v>
      </c>
      <c r="H205" s="33">
        <f t="shared" si="23"/>
        <v>0.16183056715968536</v>
      </c>
      <c r="I205" s="33">
        <f t="shared" si="24"/>
        <v>0.66880860271457609</v>
      </c>
      <c r="J205" s="20">
        <v>909</v>
      </c>
      <c r="K205" s="14">
        <v>1362</v>
      </c>
      <c r="L205" s="49">
        <f t="shared" si="25"/>
        <v>-33.259911894273124</v>
      </c>
      <c r="M205" s="33">
        <f t="shared" si="26"/>
        <v>0.35319899596677051</v>
      </c>
      <c r="N205" s="34">
        <f t="shared" si="27"/>
        <v>0.4423413563186287</v>
      </c>
    </row>
    <row r="206" spans="1:14" hidden="1" outlineLevel="1" x14ac:dyDescent="0.35">
      <c r="A206" s="36"/>
      <c r="B206" s="50" t="s">
        <v>217</v>
      </c>
      <c r="C206" s="42">
        <f t="shared" si="21"/>
        <v>-18.959107806691449</v>
      </c>
      <c r="D206" s="48"/>
      <c r="E206" s="20">
        <v>6</v>
      </c>
      <c r="F206" s="14">
        <v>31</v>
      </c>
      <c r="G206" s="49">
        <f t="shared" si="22"/>
        <v>-80.645161290322577</v>
      </c>
      <c r="H206" s="33">
        <f t="shared" si="23"/>
        <v>2.2581009371118888E-2</v>
      </c>
      <c r="I206" s="33">
        <f t="shared" si="24"/>
        <v>0.10163267982427381</v>
      </c>
      <c r="J206" s="20">
        <v>436</v>
      </c>
      <c r="K206" s="14">
        <v>538</v>
      </c>
      <c r="L206" s="49">
        <f t="shared" si="25"/>
        <v>-18.959107806691449</v>
      </c>
      <c r="M206" s="33">
        <f t="shared" si="26"/>
        <v>0.16941117958362151</v>
      </c>
      <c r="N206" s="34">
        <f t="shared" si="27"/>
        <v>0.17472808347975202</v>
      </c>
    </row>
    <row r="207" spans="1:14" hidden="1" outlineLevel="1" x14ac:dyDescent="0.35">
      <c r="A207" s="36"/>
      <c r="B207" s="50" t="s">
        <v>218</v>
      </c>
      <c r="C207" s="42">
        <f t="shared" si="21"/>
        <v>-90.094339622641513</v>
      </c>
      <c r="D207" s="48"/>
      <c r="E207" s="20">
        <v>3</v>
      </c>
      <c r="F207" s="14">
        <v>24</v>
      </c>
      <c r="G207" s="49">
        <f t="shared" si="22"/>
        <v>-87.5</v>
      </c>
      <c r="H207" s="33">
        <f t="shared" si="23"/>
        <v>1.1290504685559444E-2</v>
      </c>
      <c r="I207" s="33">
        <f t="shared" si="24"/>
        <v>7.8683365025244256E-2</v>
      </c>
      <c r="J207" s="20">
        <v>42</v>
      </c>
      <c r="K207" s="14">
        <v>424</v>
      </c>
      <c r="L207" s="49">
        <f t="shared" si="25"/>
        <v>-90.094339622641513</v>
      </c>
      <c r="M207" s="33">
        <f t="shared" si="26"/>
        <v>1.6319425556220422E-2</v>
      </c>
      <c r="N207" s="34">
        <f t="shared" si="27"/>
        <v>0.13770391709184918</v>
      </c>
    </row>
    <row r="208" spans="1:14" hidden="1" outlineLevel="1" x14ac:dyDescent="0.35">
      <c r="A208" s="36"/>
      <c r="B208" s="50" t="s">
        <v>219</v>
      </c>
      <c r="C208" s="42">
        <f t="shared" si="21"/>
        <v>-31.25</v>
      </c>
      <c r="D208" s="48"/>
      <c r="E208" s="20">
        <v>1</v>
      </c>
      <c r="F208" s="14">
        <v>3</v>
      </c>
      <c r="G208" s="49">
        <f t="shared" si="22"/>
        <v>-66.666666666666657</v>
      </c>
      <c r="H208" s="33">
        <f t="shared" si="23"/>
        <v>3.763501561853148E-3</v>
      </c>
      <c r="I208" s="33">
        <f t="shared" si="24"/>
        <v>9.835420628155532E-3</v>
      </c>
      <c r="J208" s="20">
        <v>33</v>
      </c>
      <c r="K208" s="14">
        <v>48</v>
      </c>
      <c r="L208" s="49">
        <f t="shared" si="25"/>
        <v>-31.25</v>
      </c>
      <c r="M208" s="33">
        <f t="shared" si="26"/>
        <v>1.2822405794173188E-2</v>
      </c>
      <c r="N208" s="34">
        <f t="shared" si="27"/>
        <v>1.5589122689643303E-2</v>
      </c>
    </row>
    <row r="209" spans="1:14" hidden="1" outlineLevel="1" x14ac:dyDescent="0.35">
      <c r="A209" s="36"/>
      <c r="B209" s="50" t="s">
        <v>220</v>
      </c>
      <c r="C209" s="42">
        <f t="shared" si="21"/>
        <v>16.666666666666664</v>
      </c>
      <c r="D209" s="48"/>
      <c r="E209" s="20">
        <v>0</v>
      </c>
      <c r="F209" s="14">
        <v>1</v>
      </c>
      <c r="G209" s="49">
        <f t="shared" si="22"/>
        <v>-100</v>
      </c>
      <c r="H209" s="33" t="str">
        <f t="shared" si="23"/>
        <v/>
      </c>
      <c r="I209" s="33">
        <f t="shared" si="24"/>
        <v>3.2784735427185104E-3</v>
      </c>
      <c r="J209" s="20">
        <v>14</v>
      </c>
      <c r="K209" s="14">
        <v>12</v>
      </c>
      <c r="L209" s="49">
        <f t="shared" si="25"/>
        <v>16.666666666666664</v>
      </c>
      <c r="M209" s="33">
        <f t="shared" si="26"/>
        <v>5.4398085187401402E-3</v>
      </c>
      <c r="N209" s="34">
        <f t="shared" si="27"/>
        <v>3.8972806724108257E-3</v>
      </c>
    </row>
    <row r="210" spans="1:14" hidden="1" outlineLevel="1" x14ac:dyDescent="0.35">
      <c r="A210" s="36"/>
      <c r="B210" s="50" t="s">
        <v>221</v>
      </c>
      <c r="C210" s="42">
        <f t="shared" si="21"/>
        <v>-20</v>
      </c>
      <c r="D210" s="48"/>
      <c r="E210" s="20">
        <v>1</v>
      </c>
      <c r="F210" s="14">
        <v>1</v>
      </c>
      <c r="G210" s="49">
        <f t="shared" si="22"/>
        <v>0</v>
      </c>
      <c r="H210" s="33">
        <f t="shared" si="23"/>
        <v>3.763501561853148E-3</v>
      </c>
      <c r="I210" s="33">
        <f t="shared" si="24"/>
        <v>3.2784735427185104E-3</v>
      </c>
      <c r="J210" s="20">
        <v>12</v>
      </c>
      <c r="K210" s="14">
        <v>15</v>
      </c>
      <c r="L210" s="49">
        <f t="shared" si="25"/>
        <v>-20</v>
      </c>
      <c r="M210" s="33">
        <f t="shared" si="26"/>
        <v>4.6626930160629781E-3</v>
      </c>
      <c r="N210" s="34">
        <f t="shared" si="27"/>
        <v>4.8716008405135314E-3</v>
      </c>
    </row>
    <row r="211" spans="1:14" hidden="1" outlineLevel="1" x14ac:dyDescent="0.35">
      <c r="A211" s="36"/>
      <c r="B211" s="50" t="s">
        <v>222</v>
      </c>
      <c r="C211" s="42">
        <f t="shared" si="21"/>
        <v>0</v>
      </c>
      <c r="D211" s="48"/>
      <c r="E211" s="20">
        <v>0</v>
      </c>
      <c r="F211" s="14">
        <v>0</v>
      </c>
      <c r="G211" s="49" t="str">
        <f t="shared" si="22"/>
        <v/>
      </c>
      <c r="H211" s="33" t="str">
        <f t="shared" si="23"/>
        <v/>
      </c>
      <c r="I211" s="33" t="str">
        <f t="shared" si="24"/>
        <v/>
      </c>
      <c r="J211" s="20">
        <v>3</v>
      </c>
      <c r="K211" s="14">
        <v>3</v>
      </c>
      <c r="L211" s="49">
        <f t="shared" si="25"/>
        <v>0</v>
      </c>
      <c r="M211" s="33">
        <f t="shared" si="26"/>
        <v>1.1656732540157445E-3</v>
      </c>
      <c r="N211" s="34">
        <f t="shared" si="27"/>
        <v>9.7432016810270643E-4</v>
      </c>
    </row>
    <row r="212" spans="1:14" hidden="1" outlineLevel="1" x14ac:dyDescent="0.35">
      <c r="A212" s="36"/>
      <c r="B212" s="50" t="s">
        <v>223</v>
      </c>
      <c r="C212" s="42">
        <f t="shared" si="21"/>
        <v>-87.5</v>
      </c>
      <c r="D212" s="48"/>
      <c r="E212" s="20">
        <v>0</v>
      </c>
      <c r="F212" s="14">
        <v>3</v>
      </c>
      <c r="G212" s="49">
        <f t="shared" si="22"/>
        <v>-100</v>
      </c>
      <c r="H212" s="33" t="str">
        <f t="shared" si="23"/>
        <v/>
      </c>
      <c r="I212" s="33">
        <f t="shared" si="24"/>
        <v>9.835420628155532E-3</v>
      </c>
      <c r="J212" s="20">
        <v>2</v>
      </c>
      <c r="K212" s="14">
        <v>16</v>
      </c>
      <c r="L212" s="49">
        <f t="shared" si="25"/>
        <v>-87.5</v>
      </c>
      <c r="M212" s="33">
        <f t="shared" si="26"/>
        <v>7.7711550267716301E-4</v>
      </c>
      <c r="N212" s="34">
        <f t="shared" si="27"/>
        <v>5.1963742298811004E-3</v>
      </c>
    </row>
    <row r="213" spans="1:14" hidden="1" outlineLevel="1" x14ac:dyDescent="0.35">
      <c r="A213" s="36"/>
      <c r="B213" s="50">
        <v>124</v>
      </c>
      <c r="C213" s="42">
        <f t="shared" si="21"/>
        <v>-100</v>
      </c>
      <c r="D213" s="48"/>
      <c r="E213" s="20">
        <v>0</v>
      </c>
      <c r="F213" s="14">
        <v>0</v>
      </c>
      <c r="G213" s="49" t="str">
        <f t="shared" si="22"/>
        <v/>
      </c>
      <c r="H213" s="33" t="str">
        <f t="shared" si="23"/>
        <v/>
      </c>
      <c r="I213" s="33" t="str">
        <f t="shared" si="24"/>
        <v/>
      </c>
      <c r="J213" s="20">
        <v>0</v>
      </c>
      <c r="K213" s="14">
        <v>50</v>
      </c>
      <c r="L213" s="49">
        <f t="shared" si="25"/>
        <v>-100</v>
      </c>
      <c r="M213" s="33" t="str">
        <f t="shared" si="26"/>
        <v/>
      </c>
      <c r="N213" s="34">
        <f t="shared" si="27"/>
        <v>1.6238669468378437E-2</v>
      </c>
    </row>
    <row r="214" spans="1:14" hidden="1" outlineLevel="1" x14ac:dyDescent="0.35">
      <c r="A214" s="36"/>
      <c r="B214" s="50" t="s">
        <v>224</v>
      </c>
      <c r="C214" s="42">
        <f t="shared" si="21"/>
        <v>-100</v>
      </c>
      <c r="D214" s="48"/>
      <c r="E214" s="20">
        <v>0</v>
      </c>
      <c r="F214" s="14">
        <v>0</v>
      </c>
      <c r="G214" s="49" t="str">
        <f t="shared" si="22"/>
        <v/>
      </c>
      <c r="H214" s="33" t="str">
        <f t="shared" si="23"/>
        <v/>
      </c>
      <c r="I214" s="33" t="str">
        <f t="shared" si="24"/>
        <v/>
      </c>
      <c r="J214" s="20">
        <v>0</v>
      </c>
      <c r="K214" s="14">
        <v>18</v>
      </c>
      <c r="L214" s="49">
        <f t="shared" si="25"/>
        <v>-100</v>
      </c>
      <c r="M214" s="33" t="str">
        <f t="shared" si="26"/>
        <v/>
      </c>
      <c r="N214" s="34">
        <f t="shared" si="27"/>
        <v>5.8459210086162375E-3</v>
      </c>
    </row>
    <row r="215" spans="1:14" collapsed="1" x14ac:dyDescent="0.35">
      <c r="A215" s="36" t="s">
        <v>225</v>
      </c>
      <c r="B215" s="1" t="s">
        <v>226</v>
      </c>
      <c r="C215" s="42">
        <f t="shared" si="21"/>
        <v>-40.827100747910251</v>
      </c>
      <c r="D215" s="48"/>
      <c r="E215" s="20">
        <v>572</v>
      </c>
      <c r="F215" s="14">
        <v>630</v>
      </c>
      <c r="G215" s="49">
        <f t="shared" si="22"/>
        <v>-9.2063492063492074</v>
      </c>
      <c r="H215" s="33">
        <f t="shared" si="23"/>
        <v>2.1527228933800009</v>
      </c>
      <c r="I215" s="33">
        <f t="shared" si="24"/>
        <v>2.0654383319126617</v>
      </c>
      <c r="J215" s="20">
        <v>4035</v>
      </c>
      <c r="K215" s="14">
        <v>6819</v>
      </c>
      <c r="L215" s="49">
        <f t="shared" si="25"/>
        <v>-40.827100747910251</v>
      </c>
      <c r="M215" s="33">
        <f t="shared" si="26"/>
        <v>1.5678305266511761</v>
      </c>
      <c r="N215" s="34">
        <f t="shared" si="27"/>
        <v>2.2146297420974514</v>
      </c>
    </row>
    <row r="216" spans="1:14" hidden="1" outlineLevel="1" x14ac:dyDescent="0.35">
      <c r="A216" s="36"/>
      <c r="B216" s="50" t="s">
        <v>227</v>
      </c>
      <c r="C216" s="42">
        <f t="shared" si="21"/>
        <v>-50.421545667447312</v>
      </c>
      <c r="D216" s="48"/>
      <c r="E216" s="20">
        <v>314</v>
      </c>
      <c r="F216" s="14">
        <v>364</v>
      </c>
      <c r="G216" s="49">
        <f t="shared" si="22"/>
        <v>-13.736263736263737</v>
      </c>
      <c r="H216" s="33">
        <f t="shared" si="23"/>
        <v>1.1817394904218885</v>
      </c>
      <c r="I216" s="33">
        <f t="shared" si="24"/>
        <v>1.1933643695495377</v>
      </c>
      <c r="J216" s="20">
        <v>2117</v>
      </c>
      <c r="K216" s="14">
        <v>4270</v>
      </c>
      <c r="L216" s="49">
        <f t="shared" si="25"/>
        <v>-50.421545667447312</v>
      </c>
      <c r="M216" s="33">
        <f t="shared" si="26"/>
        <v>0.82257675958377696</v>
      </c>
      <c r="N216" s="34">
        <f t="shared" si="27"/>
        <v>1.3867823725995188</v>
      </c>
    </row>
    <row r="217" spans="1:14" hidden="1" outlineLevel="1" x14ac:dyDescent="0.35">
      <c r="A217" s="36"/>
      <c r="B217" s="50" t="s">
        <v>228</v>
      </c>
      <c r="C217" s="42">
        <f t="shared" si="21"/>
        <v>0.88435374149659873</v>
      </c>
      <c r="D217" s="48"/>
      <c r="E217" s="20">
        <v>230</v>
      </c>
      <c r="F217" s="14">
        <v>224</v>
      </c>
      <c r="G217" s="49">
        <f t="shared" si="22"/>
        <v>2.6785714285714284</v>
      </c>
      <c r="H217" s="33">
        <f t="shared" si="23"/>
        <v>0.86560535922622417</v>
      </c>
      <c r="I217" s="33">
        <f t="shared" si="24"/>
        <v>0.73437807356894624</v>
      </c>
      <c r="J217" s="20">
        <v>1483</v>
      </c>
      <c r="K217" s="14">
        <v>1470</v>
      </c>
      <c r="L217" s="49">
        <f t="shared" si="25"/>
        <v>0.88435374149659873</v>
      </c>
      <c r="M217" s="33">
        <f t="shared" si="26"/>
        <v>0.57623114523511632</v>
      </c>
      <c r="N217" s="34">
        <f t="shared" si="27"/>
        <v>0.47741688237032609</v>
      </c>
    </row>
    <row r="218" spans="1:14" hidden="1" outlineLevel="1" x14ac:dyDescent="0.35">
      <c r="A218" s="36"/>
      <c r="B218" s="50" t="s">
        <v>229</v>
      </c>
      <c r="C218" s="42">
        <f t="shared" si="21"/>
        <v>-68.365817091454275</v>
      </c>
      <c r="D218" s="48"/>
      <c r="E218" s="20">
        <v>16</v>
      </c>
      <c r="F218" s="14">
        <v>7</v>
      </c>
      <c r="G218" s="49">
        <f t="shared" si="22"/>
        <v>128.57142857142858</v>
      </c>
      <c r="H218" s="33">
        <f t="shared" si="23"/>
        <v>6.0216024989650369E-2</v>
      </c>
      <c r="I218" s="33">
        <f t="shared" si="24"/>
        <v>2.294931479902957E-2</v>
      </c>
      <c r="J218" s="20">
        <v>211</v>
      </c>
      <c r="K218" s="14">
        <v>667</v>
      </c>
      <c r="L218" s="49">
        <f t="shared" si="25"/>
        <v>-68.365817091454275</v>
      </c>
      <c r="M218" s="33">
        <f t="shared" si="26"/>
        <v>8.1985685532440691E-2</v>
      </c>
      <c r="N218" s="34">
        <f t="shared" si="27"/>
        <v>0.21662385070816839</v>
      </c>
    </row>
    <row r="219" spans="1:14" hidden="1" outlineLevel="1" x14ac:dyDescent="0.35">
      <c r="A219" s="36"/>
      <c r="B219" s="50" t="s">
        <v>230</v>
      </c>
      <c r="C219" s="42">
        <f t="shared" si="21"/>
        <v>-20.809248554913296</v>
      </c>
      <c r="D219" s="48"/>
      <c r="E219" s="20">
        <v>8</v>
      </c>
      <c r="F219" s="14">
        <v>29</v>
      </c>
      <c r="G219" s="49">
        <f t="shared" si="22"/>
        <v>-72.41379310344827</v>
      </c>
      <c r="H219" s="33">
        <f t="shared" si="23"/>
        <v>3.0108012494825184E-2</v>
      </c>
      <c r="I219" s="33">
        <f t="shared" si="24"/>
        <v>9.5075732738836793E-2</v>
      </c>
      <c r="J219" s="20">
        <v>137</v>
      </c>
      <c r="K219" s="14">
        <v>173</v>
      </c>
      <c r="L219" s="49">
        <f t="shared" si="25"/>
        <v>-20.809248554913296</v>
      </c>
      <c r="M219" s="33">
        <f t="shared" si="26"/>
        <v>5.3232411933385661E-2</v>
      </c>
      <c r="N219" s="34">
        <f t="shared" si="27"/>
        <v>5.6185796360589402E-2</v>
      </c>
    </row>
    <row r="220" spans="1:14" hidden="1" outlineLevel="1" x14ac:dyDescent="0.35">
      <c r="A220" s="36"/>
      <c r="B220" s="50" t="s">
        <v>231</v>
      </c>
      <c r="C220" s="42">
        <f t="shared" si="21"/>
        <v>-27.27272727272727</v>
      </c>
      <c r="D220" s="48"/>
      <c r="E220" s="20">
        <v>3</v>
      </c>
      <c r="F220" s="14">
        <v>2</v>
      </c>
      <c r="G220" s="49">
        <f t="shared" si="22"/>
        <v>50</v>
      </c>
      <c r="H220" s="33">
        <f t="shared" si="23"/>
        <v>1.1290504685559444E-2</v>
      </c>
      <c r="I220" s="33">
        <f t="shared" si="24"/>
        <v>6.5569470854370208E-3</v>
      </c>
      <c r="J220" s="20">
        <v>40</v>
      </c>
      <c r="K220" s="14">
        <v>55</v>
      </c>
      <c r="L220" s="49">
        <f t="shared" si="25"/>
        <v>-27.27272727272727</v>
      </c>
      <c r="M220" s="33">
        <f t="shared" si="26"/>
        <v>1.5542310053543259E-2</v>
      </c>
      <c r="N220" s="34">
        <f t="shared" si="27"/>
        <v>1.7862536415216283E-2</v>
      </c>
    </row>
    <row r="221" spans="1:14" hidden="1" outlineLevel="1" x14ac:dyDescent="0.35">
      <c r="A221" s="36"/>
      <c r="B221" s="50" t="s">
        <v>232</v>
      </c>
      <c r="C221" s="42">
        <f t="shared" si="21"/>
        <v>-55.000000000000007</v>
      </c>
      <c r="D221" s="48"/>
      <c r="E221" s="20">
        <v>0</v>
      </c>
      <c r="F221" s="14">
        <v>0</v>
      </c>
      <c r="G221" s="49" t="str">
        <f t="shared" si="22"/>
        <v/>
      </c>
      <c r="H221" s="33" t="str">
        <f t="shared" si="23"/>
        <v/>
      </c>
      <c r="I221" s="33" t="str">
        <f t="shared" si="24"/>
        <v/>
      </c>
      <c r="J221" s="20">
        <v>18</v>
      </c>
      <c r="K221" s="14">
        <v>40</v>
      </c>
      <c r="L221" s="49">
        <f t="shared" si="25"/>
        <v>-55.000000000000007</v>
      </c>
      <c r="M221" s="33">
        <f t="shared" si="26"/>
        <v>6.9940395240944662E-3</v>
      </c>
      <c r="N221" s="34">
        <f t="shared" si="27"/>
        <v>1.2990935574702751E-2</v>
      </c>
    </row>
    <row r="222" spans="1:14" hidden="1" outlineLevel="1" x14ac:dyDescent="0.35">
      <c r="A222" s="36"/>
      <c r="B222" s="50" t="s">
        <v>233</v>
      </c>
      <c r="C222" s="42">
        <f t="shared" si="21"/>
        <v>-88.709677419354833</v>
      </c>
      <c r="D222" s="48"/>
      <c r="E222" s="20">
        <v>1</v>
      </c>
      <c r="F222" s="14">
        <v>4</v>
      </c>
      <c r="G222" s="49">
        <f t="shared" si="22"/>
        <v>-75</v>
      </c>
      <c r="H222" s="33">
        <f t="shared" si="23"/>
        <v>3.763501561853148E-3</v>
      </c>
      <c r="I222" s="33">
        <f t="shared" si="24"/>
        <v>1.3113894170874042E-2</v>
      </c>
      <c r="J222" s="20">
        <v>14</v>
      </c>
      <c r="K222" s="14">
        <v>124</v>
      </c>
      <c r="L222" s="49">
        <f t="shared" si="25"/>
        <v>-88.709677419354833</v>
      </c>
      <c r="M222" s="33">
        <f t="shared" si="26"/>
        <v>5.4398085187401402E-3</v>
      </c>
      <c r="N222" s="34">
        <f t="shared" si="27"/>
        <v>4.0271900281578524E-2</v>
      </c>
    </row>
    <row r="223" spans="1:14" hidden="1" outlineLevel="1" x14ac:dyDescent="0.35">
      <c r="A223" s="36"/>
      <c r="B223" s="50" t="s">
        <v>234</v>
      </c>
      <c r="C223" s="42">
        <f t="shared" si="21"/>
        <v>125</v>
      </c>
      <c r="D223" s="48"/>
      <c r="E223" s="20">
        <v>0</v>
      </c>
      <c r="F223" s="14">
        <v>0</v>
      </c>
      <c r="G223" s="49" t="str">
        <f t="shared" si="22"/>
        <v/>
      </c>
      <c r="H223" s="33" t="str">
        <f t="shared" si="23"/>
        <v/>
      </c>
      <c r="I223" s="33" t="str">
        <f t="shared" si="24"/>
        <v/>
      </c>
      <c r="J223" s="20">
        <v>9</v>
      </c>
      <c r="K223" s="14">
        <v>4</v>
      </c>
      <c r="L223" s="49">
        <f t="shared" si="25"/>
        <v>125</v>
      </c>
      <c r="M223" s="33">
        <f t="shared" si="26"/>
        <v>3.4970197620472331E-3</v>
      </c>
      <c r="N223" s="34">
        <f t="shared" si="27"/>
        <v>1.2990935574702751E-3</v>
      </c>
    </row>
    <row r="224" spans="1:14" hidden="1" outlineLevel="1" x14ac:dyDescent="0.35">
      <c r="A224" s="36"/>
      <c r="B224" s="50" t="s">
        <v>235</v>
      </c>
      <c r="C224" s="42">
        <f t="shared" si="21"/>
        <v>50</v>
      </c>
      <c r="D224" s="48"/>
      <c r="E224" s="20">
        <v>0</v>
      </c>
      <c r="F224" s="14">
        <v>0</v>
      </c>
      <c r="G224" s="49" t="str">
        <f t="shared" si="22"/>
        <v/>
      </c>
      <c r="H224" s="33" t="str">
        <f t="shared" si="23"/>
        <v/>
      </c>
      <c r="I224" s="33" t="str">
        <f t="shared" si="24"/>
        <v/>
      </c>
      <c r="J224" s="20">
        <v>6</v>
      </c>
      <c r="K224" s="14">
        <v>4</v>
      </c>
      <c r="L224" s="49">
        <f t="shared" si="25"/>
        <v>50</v>
      </c>
      <c r="M224" s="33">
        <f t="shared" si="26"/>
        <v>2.331346508031489E-3</v>
      </c>
      <c r="N224" s="34">
        <f t="shared" si="27"/>
        <v>1.2990935574702751E-3</v>
      </c>
    </row>
    <row r="225" spans="1:14" hidden="1" outlineLevel="1" x14ac:dyDescent="0.35">
      <c r="A225" s="36"/>
      <c r="B225" s="50" t="s">
        <v>236</v>
      </c>
      <c r="C225" s="42">
        <f t="shared" si="21"/>
        <v>-100</v>
      </c>
      <c r="D225" s="48"/>
      <c r="E225" s="20">
        <v>0</v>
      </c>
      <c r="F225" s="14">
        <v>0</v>
      </c>
      <c r="G225" s="49" t="str">
        <f t="shared" si="22"/>
        <v/>
      </c>
      <c r="H225" s="33" t="str">
        <f t="shared" si="23"/>
        <v/>
      </c>
      <c r="I225" s="33" t="str">
        <f t="shared" si="24"/>
        <v/>
      </c>
      <c r="J225" s="20">
        <v>0</v>
      </c>
      <c r="K225" s="14">
        <v>12</v>
      </c>
      <c r="L225" s="49">
        <f t="shared" si="25"/>
        <v>-100</v>
      </c>
      <c r="M225" s="33" t="str">
        <f t="shared" si="26"/>
        <v/>
      </c>
      <c r="N225" s="34">
        <f t="shared" si="27"/>
        <v>3.8972806724108257E-3</v>
      </c>
    </row>
    <row r="226" spans="1:14" collapsed="1" x14ac:dyDescent="0.35">
      <c r="A226" s="36" t="s">
        <v>237</v>
      </c>
      <c r="B226" s="1" t="s">
        <v>238</v>
      </c>
      <c r="C226" s="42">
        <f t="shared" si="21"/>
        <v>-45.033351361096088</v>
      </c>
      <c r="D226" s="48"/>
      <c r="E226" s="20">
        <v>389</v>
      </c>
      <c r="F226" s="14">
        <v>493</v>
      </c>
      <c r="G226" s="49">
        <f t="shared" si="22"/>
        <v>-21.095334685598377</v>
      </c>
      <c r="H226" s="33">
        <f t="shared" si="23"/>
        <v>1.4640021075608747</v>
      </c>
      <c r="I226" s="33">
        <f t="shared" si="24"/>
        <v>1.6162874565602257</v>
      </c>
      <c r="J226" s="20">
        <v>3049</v>
      </c>
      <c r="K226" s="14">
        <v>5547</v>
      </c>
      <c r="L226" s="49">
        <f t="shared" si="25"/>
        <v>-45.033351361096088</v>
      </c>
      <c r="M226" s="33">
        <f t="shared" si="26"/>
        <v>1.184712583831335</v>
      </c>
      <c r="N226" s="34">
        <f t="shared" si="27"/>
        <v>1.8015179908219041</v>
      </c>
    </row>
    <row r="227" spans="1:14" hidden="1" outlineLevel="1" x14ac:dyDescent="0.35">
      <c r="A227" s="36"/>
      <c r="B227" s="50" t="s">
        <v>239</v>
      </c>
      <c r="C227" s="42">
        <f t="shared" si="21"/>
        <v>-44.003469963131643</v>
      </c>
      <c r="D227" s="48"/>
      <c r="E227" s="20">
        <v>282</v>
      </c>
      <c r="F227" s="14">
        <v>455</v>
      </c>
      <c r="G227" s="49">
        <f t="shared" si="22"/>
        <v>-38.021978021978022</v>
      </c>
      <c r="H227" s="33">
        <f t="shared" si="23"/>
        <v>1.0613074404425877</v>
      </c>
      <c r="I227" s="33">
        <f t="shared" si="24"/>
        <v>1.4917054619369221</v>
      </c>
      <c r="J227" s="20">
        <v>2582</v>
      </c>
      <c r="K227" s="14">
        <v>4611</v>
      </c>
      <c r="L227" s="49">
        <f t="shared" si="25"/>
        <v>-44.003469963131643</v>
      </c>
      <c r="M227" s="33">
        <f t="shared" si="26"/>
        <v>1.0032561139562173</v>
      </c>
      <c r="N227" s="34">
        <f t="shared" si="27"/>
        <v>1.4975300983738595</v>
      </c>
    </row>
    <row r="228" spans="1:14" hidden="1" outlineLevel="1" x14ac:dyDescent="0.35">
      <c r="A228" s="36"/>
      <c r="B228" s="50" t="s">
        <v>240</v>
      </c>
      <c r="C228" s="42">
        <f t="shared" si="21"/>
        <v>-59.615384615384613</v>
      </c>
      <c r="D228" s="48"/>
      <c r="E228" s="20">
        <v>56</v>
      </c>
      <c r="F228" s="14">
        <v>13</v>
      </c>
      <c r="G228" s="49">
        <f t="shared" si="22"/>
        <v>330.76923076923077</v>
      </c>
      <c r="H228" s="33">
        <f t="shared" si="23"/>
        <v>0.21075608746377628</v>
      </c>
      <c r="I228" s="33">
        <f t="shared" si="24"/>
        <v>4.2620156055340634E-2</v>
      </c>
      <c r="J228" s="20">
        <v>210</v>
      </c>
      <c r="K228" s="14">
        <v>520</v>
      </c>
      <c r="L228" s="49">
        <f t="shared" si="25"/>
        <v>-59.615384615384613</v>
      </c>
      <c r="M228" s="33">
        <f t="shared" si="26"/>
        <v>8.1597127781102105E-2</v>
      </c>
      <c r="N228" s="34">
        <f t="shared" si="27"/>
        <v>0.16888216247113577</v>
      </c>
    </row>
    <row r="229" spans="1:14" hidden="1" outlineLevel="1" x14ac:dyDescent="0.35">
      <c r="A229" s="36"/>
      <c r="B229" s="50" t="s">
        <v>241</v>
      </c>
      <c r="C229" s="42">
        <f t="shared" si="21"/>
        <v>-62.740384615384613</v>
      </c>
      <c r="D229" s="48"/>
      <c r="E229" s="20">
        <v>37</v>
      </c>
      <c r="F229" s="14">
        <v>25</v>
      </c>
      <c r="G229" s="49">
        <f t="shared" si="22"/>
        <v>48</v>
      </c>
      <c r="H229" s="33">
        <f t="shared" si="23"/>
        <v>0.13924955778856649</v>
      </c>
      <c r="I229" s="33">
        <f t="shared" si="24"/>
        <v>8.1961838567962755E-2</v>
      </c>
      <c r="J229" s="20">
        <v>155</v>
      </c>
      <c r="K229" s="14">
        <v>416</v>
      </c>
      <c r="L229" s="49">
        <f t="shared" si="25"/>
        <v>-62.740384615384613</v>
      </c>
      <c r="M229" s="33">
        <f t="shared" si="26"/>
        <v>6.0226451457480124E-2</v>
      </c>
      <c r="N229" s="34">
        <f t="shared" si="27"/>
        <v>0.13510572997690862</v>
      </c>
    </row>
    <row r="230" spans="1:14" hidden="1" outlineLevel="1" x14ac:dyDescent="0.35">
      <c r="A230" s="36"/>
      <c r="B230" s="50" t="s">
        <v>242</v>
      </c>
      <c r="C230" s="42" t="str">
        <f t="shared" si="21"/>
        <v/>
      </c>
      <c r="D230" s="48"/>
      <c r="E230" s="20">
        <v>14</v>
      </c>
      <c r="F230" s="14">
        <v>0</v>
      </c>
      <c r="G230" s="49" t="str">
        <f t="shared" si="22"/>
        <v/>
      </c>
      <c r="H230" s="33">
        <f t="shared" si="23"/>
        <v>5.2689021865944069E-2</v>
      </c>
      <c r="I230" s="33" t="str">
        <f t="shared" si="24"/>
        <v/>
      </c>
      <c r="J230" s="20">
        <v>102</v>
      </c>
      <c r="K230" s="14">
        <v>0</v>
      </c>
      <c r="L230" s="49" t="str">
        <f t="shared" si="25"/>
        <v/>
      </c>
      <c r="M230" s="33">
        <f t="shared" si="26"/>
        <v>3.9632890636535308E-2</v>
      </c>
      <c r="N230" s="34" t="str">
        <f t="shared" si="27"/>
        <v/>
      </c>
    </row>
    <row r="231" spans="1:14" collapsed="1" x14ac:dyDescent="0.35">
      <c r="A231" s="36" t="s">
        <v>243</v>
      </c>
      <c r="B231" s="1" t="s">
        <v>244</v>
      </c>
      <c r="C231" s="42">
        <f t="shared" si="21"/>
        <v>-7.5585284280936458</v>
      </c>
      <c r="D231" s="48"/>
      <c r="E231" s="20">
        <v>269</v>
      </c>
      <c r="F231" s="14">
        <v>134</v>
      </c>
      <c r="G231" s="49">
        <f t="shared" si="22"/>
        <v>100.74626865671641</v>
      </c>
      <c r="H231" s="33">
        <f t="shared" si="23"/>
        <v>1.0123819201384969</v>
      </c>
      <c r="I231" s="33">
        <f t="shared" si="24"/>
        <v>0.43931545472428041</v>
      </c>
      <c r="J231" s="20">
        <v>2764</v>
      </c>
      <c r="K231" s="14">
        <v>2990</v>
      </c>
      <c r="L231" s="49">
        <f t="shared" si="25"/>
        <v>-7.5585284280936458</v>
      </c>
      <c r="M231" s="33">
        <f t="shared" si="26"/>
        <v>1.0739736246998393</v>
      </c>
      <c r="N231" s="34">
        <f t="shared" si="27"/>
        <v>0.97107243420903067</v>
      </c>
    </row>
    <row r="232" spans="1:14" hidden="1" outlineLevel="1" x14ac:dyDescent="0.35">
      <c r="A232" s="36"/>
      <c r="B232" s="50" t="s">
        <v>245</v>
      </c>
      <c r="C232" s="42">
        <f t="shared" si="21"/>
        <v>75.358851674641144</v>
      </c>
      <c r="D232" s="48"/>
      <c r="E232" s="20">
        <v>94</v>
      </c>
      <c r="F232" s="14">
        <v>60</v>
      </c>
      <c r="G232" s="49">
        <f t="shared" si="22"/>
        <v>56.666666666666664</v>
      </c>
      <c r="H232" s="33">
        <f t="shared" si="23"/>
        <v>0.35376914681419591</v>
      </c>
      <c r="I232" s="33">
        <f t="shared" si="24"/>
        <v>0.19670841256311061</v>
      </c>
      <c r="J232" s="20">
        <v>733</v>
      </c>
      <c r="K232" s="14">
        <v>418</v>
      </c>
      <c r="L232" s="49">
        <f t="shared" si="25"/>
        <v>75.358851674641144</v>
      </c>
      <c r="M232" s="33">
        <f t="shared" si="26"/>
        <v>0.28481283173118022</v>
      </c>
      <c r="N232" s="34">
        <f t="shared" si="27"/>
        <v>0.13575527675564375</v>
      </c>
    </row>
    <row r="233" spans="1:14" hidden="1" outlineLevel="1" x14ac:dyDescent="0.35">
      <c r="A233" s="36"/>
      <c r="B233" s="50" t="s">
        <v>246</v>
      </c>
      <c r="C233" s="42">
        <f t="shared" si="21"/>
        <v>-12.259615384615383</v>
      </c>
      <c r="D233" s="48"/>
      <c r="E233" s="20">
        <v>43</v>
      </c>
      <c r="F233" s="14">
        <v>26</v>
      </c>
      <c r="G233" s="49">
        <f t="shared" si="22"/>
        <v>65.384615384615387</v>
      </c>
      <c r="H233" s="33">
        <f t="shared" si="23"/>
        <v>0.16183056715968536</v>
      </c>
      <c r="I233" s="33">
        <f t="shared" si="24"/>
        <v>8.5240312110681268E-2</v>
      </c>
      <c r="J233" s="20">
        <v>730</v>
      </c>
      <c r="K233" s="14">
        <v>832</v>
      </c>
      <c r="L233" s="49">
        <f t="shared" si="25"/>
        <v>-12.259615384615383</v>
      </c>
      <c r="M233" s="33">
        <f t="shared" si="26"/>
        <v>0.28364715847716443</v>
      </c>
      <c r="N233" s="34">
        <f t="shared" si="27"/>
        <v>0.27021145995381723</v>
      </c>
    </row>
    <row r="234" spans="1:14" hidden="1" outlineLevel="1" x14ac:dyDescent="0.35">
      <c r="A234" s="36"/>
      <c r="B234" s="50" t="s">
        <v>247</v>
      </c>
      <c r="C234" s="42">
        <f t="shared" si="21"/>
        <v>241.72185430463577</v>
      </c>
      <c r="D234" s="48"/>
      <c r="E234" s="20">
        <v>54</v>
      </c>
      <c r="F234" s="14">
        <v>3</v>
      </c>
      <c r="G234" s="49">
        <f t="shared" si="22"/>
        <v>1700</v>
      </c>
      <c r="H234" s="33">
        <f t="shared" si="23"/>
        <v>0.20322908434007</v>
      </c>
      <c r="I234" s="33">
        <f t="shared" si="24"/>
        <v>9.835420628155532E-3</v>
      </c>
      <c r="J234" s="20">
        <v>516</v>
      </c>
      <c r="K234" s="14">
        <v>151</v>
      </c>
      <c r="L234" s="49">
        <f t="shared" si="25"/>
        <v>241.72185430463577</v>
      </c>
      <c r="M234" s="33">
        <f t="shared" si="26"/>
        <v>0.20049579969070802</v>
      </c>
      <c r="N234" s="34">
        <f t="shared" si="27"/>
        <v>4.9040781794502886E-2</v>
      </c>
    </row>
    <row r="235" spans="1:14" hidden="1" outlineLevel="1" x14ac:dyDescent="0.35">
      <c r="A235" s="36"/>
      <c r="B235" s="50" t="s">
        <v>248</v>
      </c>
      <c r="C235" s="42">
        <f t="shared" si="21"/>
        <v>-63.474178403755865</v>
      </c>
      <c r="D235" s="48"/>
      <c r="E235" s="20">
        <v>32</v>
      </c>
      <c r="F235" s="14">
        <v>17</v>
      </c>
      <c r="G235" s="49">
        <f t="shared" si="22"/>
        <v>88.235294117647058</v>
      </c>
      <c r="H235" s="33">
        <f t="shared" si="23"/>
        <v>0.12043204997930074</v>
      </c>
      <c r="I235" s="33">
        <f t="shared" si="24"/>
        <v>5.5734050226214672E-2</v>
      </c>
      <c r="J235" s="20">
        <v>389</v>
      </c>
      <c r="K235" s="14">
        <v>1065</v>
      </c>
      <c r="L235" s="49">
        <f t="shared" si="25"/>
        <v>-63.474178403755865</v>
      </c>
      <c r="M235" s="33">
        <f t="shared" si="26"/>
        <v>0.1511489652707082</v>
      </c>
      <c r="N235" s="34">
        <f t="shared" si="27"/>
        <v>0.34588365967646079</v>
      </c>
    </row>
    <row r="236" spans="1:14" hidden="1" outlineLevel="1" x14ac:dyDescent="0.35">
      <c r="A236" s="36"/>
      <c r="B236" s="50" t="s">
        <v>249</v>
      </c>
      <c r="C236" s="42">
        <f t="shared" si="21"/>
        <v>-1.4705882352941175</v>
      </c>
      <c r="D236" s="48"/>
      <c r="E236" s="20">
        <v>2</v>
      </c>
      <c r="F236" s="14">
        <v>6</v>
      </c>
      <c r="G236" s="49">
        <f t="shared" si="22"/>
        <v>-66.666666666666657</v>
      </c>
      <c r="H236" s="33">
        <f t="shared" si="23"/>
        <v>7.5270031237062961E-3</v>
      </c>
      <c r="I236" s="33">
        <f t="shared" si="24"/>
        <v>1.9670841256311064E-2</v>
      </c>
      <c r="J236" s="20">
        <v>134</v>
      </c>
      <c r="K236" s="14">
        <v>136</v>
      </c>
      <c r="L236" s="49">
        <f t="shared" si="25"/>
        <v>-1.4705882352941175</v>
      </c>
      <c r="M236" s="33">
        <f t="shared" si="26"/>
        <v>5.2066738679369909E-2</v>
      </c>
      <c r="N236" s="34">
        <f t="shared" si="27"/>
        <v>4.4169180953989355E-2</v>
      </c>
    </row>
    <row r="237" spans="1:14" hidden="1" outlineLevel="1" x14ac:dyDescent="0.35">
      <c r="A237" s="36"/>
      <c r="B237" s="50" t="s">
        <v>250</v>
      </c>
      <c r="C237" s="42">
        <f t="shared" si="21"/>
        <v>58.208955223880601</v>
      </c>
      <c r="D237" s="48"/>
      <c r="E237" s="20">
        <v>4</v>
      </c>
      <c r="F237" s="14">
        <v>4</v>
      </c>
      <c r="G237" s="49">
        <f t="shared" si="22"/>
        <v>0</v>
      </c>
      <c r="H237" s="33">
        <f t="shared" si="23"/>
        <v>1.5054006247412592E-2</v>
      </c>
      <c r="I237" s="33">
        <f t="shared" si="24"/>
        <v>1.3113894170874042E-2</v>
      </c>
      <c r="J237" s="20">
        <v>106</v>
      </c>
      <c r="K237" s="14">
        <v>67</v>
      </c>
      <c r="L237" s="49">
        <f t="shared" si="25"/>
        <v>58.208955223880601</v>
      </c>
      <c r="M237" s="33">
        <f t="shared" si="26"/>
        <v>4.1187121641889632E-2</v>
      </c>
      <c r="N237" s="34">
        <f t="shared" si="27"/>
        <v>2.1759817087627108E-2</v>
      </c>
    </row>
    <row r="238" spans="1:14" hidden="1" outlineLevel="1" x14ac:dyDescent="0.35">
      <c r="A238" s="36"/>
      <c r="B238" s="50" t="s">
        <v>251</v>
      </c>
      <c r="C238" s="42">
        <f t="shared" si="21"/>
        <v>-49.180327868852459</v>
      </c>
      <c r="D238" s="48"/>
      <c r="E238" s="20">
        <v>24</v>
      </c>
      <c r="F238" s="14">
        <v>6</v>
      </c>
      <c r="G238" s="49">
        <f t="shared" si="22"/>
        <v>300</v>
      </c>
      <c r="H238" s="33">
        <f t="shared" si="23"/>
        <v>9.0324037484475553E-2</v>
      </c>
      <c r="I238" s="33">
        <f t="shared" si="24"/>
        <v>1.9670841256311064E-2</v>
      </c>
      <c r="J238" s="20">
        <v>93</v>
      </c>
      <c r="K238" s="14">
        <v>183</v>
      </c>
      <c r="L238" s="49">
        <f t="shared" si="25"/>
        <v>-49.180327868852459</v>
      </c>
      <c r="M238" s="33">
        <f t="shared" si="26"/>
        <v>3.6135870874488073E-2</v>
      </c>
      <c r="N238" s="34">
        <f t="shared" si="27"/>
        <v>5.9433530254265086E-2</v>
      </c>
    </row>
    <row r="239" spans="1:14" hidden="1" outlineLevel="1" x14ac:dyDescent="0.35">
      <c r="A239" s="36"/>
      <c r="B239" s="50" t="s">
        <v>252</v>
      </c>
      <c r="C239" s="42">
        <f t="shared" si="21"/>
        <v>-72.440944881889763</v>
      </c>
      <c r="D239" s="48"/>
      <c r="E239" s="20">
        <v>3</v>
      </c>
      <c r="F239" s="14">
        <v>12</v>
      </c>
      <c r="G239" s="49">
        <f t="shared" si="22"/>
        <v>-75</v>
      </c>
      <c r="H239" s="33">
        <f t="shared" si="23"/>
        <v>1.1290504685559444E-2</v>
      </c>
      <c r="I239" s="33">
        <f t="shared" si="24"/>
        <v>3.9341682512622128E-2</v>
      </c>
      <c r="J239" s="20">
        <v>35</v>
      </c>
      <c r="K239" s="14">
        <v>127</v>
      </c>
      <c r="L239" s="49">
        <f t="shared" si="25"/>
        <v>-72.440944881889763</v>
      </c>
      <c r="M239" s="33">
        <f t="shared" si="26"/>
        <v>1.3599521296850351E-2</v>
      </c>
      <c r="N239" s="34">
        <f t="shared" si="27"/>
        <v>4.124622044968123E-2</v>
      </c>
    </row>
    <row r="240" spans="1:14" hidden="1" outlineLevel="1" x14ac:dyDescent="0.35">
      <c r="A240" s="36"/>
      <c r="B240" s="50" t="s">
        <v>253</v>
      </c>
      <c r="C240" s="42">
        <f t="shared" si="21"/>
        <v>271.42857142857144</v>
      </c>
      <c r="D240" s="48"/>
      <c r="E240" s="20">
        <v>11</v>
      </c>
      <c r="F240" s="14">
        <v>0</v>
      </c>
      <c r="G240" s="49" t="str">
        <f t="shared" si="22"/>
        <v/>
      </c>
      <c r="H240" s="33">
        <f t="shared" si="23"/>
        <v>4.1398517180384627E-2</v>
      </c>
      <c r="I240" s="33" t="str">
        <f t="shared" si="24"/>
        <v/>
      </c>
      <c r="J240" s="20">
        <v>26</v>
      </c>
      <c r="K240" s="14">
        <v>7</v>
      </c>
      <c r="L240" s="49">
        <f t="shared" si="25"/>
        <v>271.42857142857144</v>
      </c>
      <c r="M240" s="33">
        <f t="shared" si="26"/>
        <v>1.0102501534803118E-2</v>
      </c>
      <c r="N240" s="34">
        <f t="shared" si="27"/>
        <v>2.2734137255729816E-3</v>
      </c>
    </row>
    <row r="241" spans="1:14" hidden="1" outlineLevel="1" x14ac:dyDescent="0.35">
      <c r="A241" s="36"/>
      <c r="B241" s="50" t="s">
        <v>254</v>
      </c>
      <c r="C241" s="42" t="str">
        <f t="shared" si="21"/>
        <v/>
      </c>
      <c r="D241" s="48"/>
      <c r="E241" s="20">
        <v>2</v>
      </c>
      <c r="F241" s="14">
        <v>0</v>
      </c>
      <c r="G241" s="49" t="str">
        <f t="shared" si="22"/>
        <v/>
      </c>
      <c r="H241" s="33">
        <f t="shared" si="23"/>
        <v>7.5270031237062961E-3</v>
      </c>
      <c r="I241" s="33" t="str">
        <f t="shared" si="24"/>
        <v/>
      </c>
      <c r="J241" s="20">
        <v>2</v>
      </c>
      <c r="K241" s="14">
        <v>0</v>
      </c>
      <c r="L241" s="49" t="str">
        <f t="shared" si="25"/>
        <v/>
      </c>
      <c r="M241" s="33">
        <f t="shared" si="26"/>
        <v>7.7711550267716301E-4</v>
      </c>
      <c r="N241" s="34" t="str">
        <f t="shared" si="27"/>
        <v/>
      </c>
    </row>
    <row r="242" spans="1:14" hidden="1" outlineLevel="1" x14ac:dyDescent="0.35">
      <c r="A242" s="36"/>
      <c r="B242" s="50" t="s">
        <v>255</v>
      </c>
      <c r="C242" s="42">
        <f t="shared" si="21"/>
        <v>-100</v>
      </c>
      <c r="D242" s="48"/>
      <c r="E242" s="20">
        <v>0</v>
      </c>
      <c r="F242" s="14">
        <v>0</v>
      </c>
      <c r="G242" s="49" t="str">
        <f t="shared" si="22"/>
        <v/>
      </c>
      <c r="H242" s="33" t="str">
        <f t="shared" si="23"/>
        <v/>
      </c>
      <c r="I242" s="33" t="str">
        <f t="shared" si="24"/>
        <v/>
      </c>
      <c r="J242" s="20">
        <v>0</v>
      </c>
      <c r="K242" s="14">
        <v>2</v>
      </c>
      <c r="L242" s="49">
        <f t="shared" si="25"/>
        <v>-100</v>
      </c>
      <c r="M242" s="33" t="str">
        <f t="shared" si="26"/>
        <v/>
      </c>
      <c r="N242" s="34">
        <f t="shared" si="27"/>
        <v>6.4954677873513755E-4</v>
      </c>
    </row>
    <row r="243" spans="1:14" hidden="1" outlineLevel="1" x14ac:dyDescent="0.35">
      <c r="A243" s="36"/>
      <c r="B243" s="50" t="s">
        <v>256</v>
      </c>
      <c r="C243" s="42">
        <f t="shared" si="21"/>
        <v>-100</v>
      </c>
      <c r="D243" s="48"/>
      <c r="E243" s="20">
        <v>0</v>
      </c>
      <c r="F243" s="14">
        <v>0</v>
      </c>
      <c r="G243" s="49" t="str">
        <f t="shared" si="22"/>
        <v/>
      </c>
      <c r="H243" s="33" t="str">
        <f t="shared" si="23"/>
        <v/>
      </c>
      <c r="I243" s="33" t="str">
        <f t="shared" si="24"/>
        <v/>
      </c>
      <c r="J243" s="20">
        <v>0</v>
      </c>
      <c r="K243" s="14">
        <v>2</v>
      </c>
      <c r="L243" s="49">
        <f t="shared" si="25"/>
        <v>-100</v>
      </c>
      <c r="M243" s="33" t="str">
        <f t="shared" si="26"/>
        <v/>
      </c>
      <c r="N243" s="34">
        <f t="shared" si="27"/>
        <v>6.4954677873513755E-4</v>
      </c>
    </row>
    <row r="244" spans="1:14" collapsed="1" x14ac:dyDescent="0.35">
      <c r="A244" s="36" t="s">
        <v>257</v>
      </c>
      <c r="B244" s="1" t="s">
        <v>258</v>
      </c>
      <c r="C244" s="42">
        <f t="shared" si="21"/>
        <v>-20.162932790224033</v>
      </c>
      <c r="D244" s="48"/>
      <c r="E244" s="20">
        <v>320</v>
      </c>
      <c r="F244" s="14">
        <v>333</v>
      </c>
      <c r="G244" s="49">
        <f t="shared" si="22"/>
        <v>-3.9039039039039038</v>
      </c>
      <c r="H244" s="33">
        <f t="shared" si="23"/>
        <v>1.2043204997930075</v>
      </c>
      <c r="I244" s="33">
        <f t="shared" si="24"/>
        <v>1.0917316897252638</v>
      </c>
      <c r="J244" s="20">
        <v>2744</v>
      </c>
      <c r="K244" s="14">
        <v>3437</v>
      </c>
      <c r="L244" s="49">
        <f t="shared" si="25"/>
        <v>-20.162932790224033</v>
      </c>
      <c r="M244" s="33">
        <f t="shared" si="26"/>
        <v>1.0662024696730676</v>
      </c>
      <c r="N244" s="34">
        <f t="shared" si="27"/>
        <v>1.1162461392563339</v>
      </c>
    </row>
    <row r="245" spans="1:14" hidden="1" outlineLevel="1" x14ac:dyDescent="0.35">
      <c r="A245" s="36"/>
      <c r="B245" s="50" t="s">
        <v>259</v>
      </c>
      <c r="C245" s="42">
        <f t="shared" si="21"/>
        <v>-6.7645181876196556</v>
      </c>
      <c r="D245" s="48"/>
      <c r="E245" s="20">
        <v>166</v>
      </c>
      <c r="F245" s="14">
        <v>140</v>
      </c>
      <c r="G245" s="49">
        <f t="shared" si="22"/>
        <v>18.571428571428573</v>
      </c>
      <c r="H245" s="33">
        <f t="shared" si="23"/>
        <v>0.62474125926762258</v>
      </c>
      <c r="I245" s="33">
        <f t="shared" si="24"/>
        <v>0.45898629598059143</v>
      </c>
      <c r="J245" s="20">
        <v>1461</v>
      </c>
      <c r="K245" s="14">
        <v>1567</v>
      </c>
      <c r="L245" s="49">
        <f t="shared" si="25"/>
        <v>-6.7645181876196556</v>
      </c>
      <c r="M245" s="33">
        <f t="shared" si="26"/>
        <v>0.56768287470566747</v>
      </c>
      <c r="N245" s="34">
        <f t="shared" si="27"/>
        <v>0.50891990113898034</v>
      </c>
    </row>
    <row r="246" spans="1:14" hidden="1" outlineLevel="1" x14ac:dyDescent="0.35">
      <c r="A246" s="36"/>
      <c r="B246" s="50" t="s">
        <v>260</v>
      </c>
      <c r="C246" s="42">
        <f t="shared" si="21"/>
        <v>-44.15781487101669</v>
      </c>
      <c r="D246" s="48"/>
      <c r="E246" s="20">
        <v>78</v>
      </c>
      <c r="F246" s="14">
        <v>130</v>
      </c>
      <c r="G246" s="49">
        <f t="shared" si="22"/>
        <v>-40</v>
      </c>
      <c r="H246" s="33">
        <f t="shared" si="23"/>
        <v>0.29355312182454557</v>
      </c>
      <c r="I246" s="33">
        <f t="shared" si="24"/>
        <v>0.4262015605534063</v>
      </c>
      <c r="J246" s="20">
        <v>736</v>
      </c>
      <c r="K246" s="14">
        <v>1318</v>
      </c>
      <c r="L246" s="49">
        <f t="shared" si="25"/>
        <v>-44.15781487101669</v>
      </c>
      <c r="M246" s="33">
        <f t="shared" si="26"/>
        <v>0.28597850498519595</v>
      </c>
      <c r="N246" s="34">
        <f t="shared" si="27"/>
        <v>0.42805132718645567</v>
      </c>
    </row>
    <row r="247" spans="1:14" hidden="1" outlineLevel="1" x14ac:dyDescent="0.35">
      <c r="A247" s="36"/>
      <c r="B247" s="50" t="s">
        <v>261</v>
      </c>
      <c r="C247" s="42">
        <f t="shared" si="21"/>
        <v>-0.90579710144927539</v>
      </c>
      <c r="D247" s="48"/>
      <c r="E247" s="20">
        <v>76</v>
      </c>
      <c r="F247" s="14">
        <v>63</v>
      </c>
      <c r="G247" s="49">
        <f t="shared" si="22"/>
        <v>20.634920634920633</v>
      </c>
      <c r="H247" s="33">
        <f t="shared" si="23"/>
        <v>0.28602611870083927</v>
      </c>
      <c r="I247" s="33">
        <f t="shared" si="24"/>
        <v>0.20654383319126615</v>
      </c>
      <c r="J247" s="20">
        <v>547</v>
      </c>
      <c r="K247" s="14">
        <v>552</v>
      </c>
      <c r="L247" s="49">
        <f t="shared" si="25"/>
        <v>-0.90579710144927539</v>
      </c>
      <c r="M247" s="33">
        <f t="shared" si="26"/>
        <v>0.21254108998220406</v>
      </c>
      <c r="N247" s="34">
        <f t="shared" si="27"/>
        <v>0.17927491093089795</v>
      </c>
    </row>
    <row r="248" spans="1:14" collapsed="1" x14ac:dyDescent="0.35">
      <c r="A248" s="36" t="s">
        <v>262</v>
      </c>
      <c r="B248" s="1" t="s">
        <v>263</v>
      </c>
      <c r="C248" s="42">
        <f t="shared" si="21"/>
        <v>9.6936212958312407</v>
      </c>
      <c r="D248" s="48"/>
      <c r="E248" s="20">
        <v>225</v>
      </c>
      <c r="F248" s="14">
        <v>217</v>
      </c>
      <c r="G248" s="49">
        <f t="shared" si="22"/>
        <v>3.6866359447004609</v>
      </c>
      <c r="H248" s="33">
        <f t="shared" si="23"/>
        <v>0.84678785141695834</v>
      </c>
      <c r="I248" s="33">
        <f t="shared" si="24"/>
        <v>0.71142875876991674</v>
      </c>
      <c r="J248" s="20">
        <v>2184</v>
      </c>
      <c r="K248" s="14">
        <v>1991</v>
      </c>
      <c r="L248" s="49">
        <f t="shared" si="25"/>
        <v>9.6936212958312407</v>
      </c>
      <c r="M248" s="33">
        <f t="shared" si="26"/>
        <v>0.84861012892346177</v>
      </c>
      <c r="N248" s="34">
        <f t="shared" si="27"/>
        <v>0.64662381823082948</v>
      </c>
    </row>
    <row r="249" spans="1:14" hidden="1" outlineLevel="1" x14ac:dyDescent="0.35">
      <c r="A249" s="36"/>
      <c r="B249" s="50" t="s">
        <v>264</v>
      </c>
      <c r="C249" s="42">
        <f t="shared" si="21"/>
        <v>19.603960396039604</v>
      </c>
      <c r="D249" s="48"/>
      <c r="E249" s="20">
        <v>87</v>
      </c>
      <c r="F249" s="14">
        <v>105</v>
      </c>
      <c r="G249" s="49">
        <f t="shared" si="22"/>
        <v>-17.142857142857142</v>
      </c>
      <c r="H249" s="33">
        <f t="shared" si="23"/>
        <v>0.32742463588122389</v>
      </c>
      <c r="I249" s="33">
        <f t="shared" si="24"/>
        <v>0.34423972198544356</v>
      </c>
      <c r="J249" s="20">
        <v>604</v>
      </c>
      <c r="K249" s="14">
        <v>505</v>
      </c>
      <c r="L249" s="49">
        <f t="shared" si="25"/>
        <v>19.603960396039604</v>
      </c>
      <c r="M249" s="33">
        <f t="shared" si="26"/>
        <v>0.23468888180850322</v>
      </c>
      <c r="N249" s="34">
        <f t="shared" si="27"/>
        <v>0.16401056163062225</v>
      </c>
    </row>
    <row r="250" spans="1:14" hidden="1" outlineLevel="1" x14ac:dyDescent="0.35">
      <c r="A250" s="36"/>
      <c r="B250" s="50">
        <v>911</v>
      </c>
      <c r="C250" s="42">
        <f t="shared" si="21"/>
        <v>26.790450928381965</v>
      </c>
      <c r="D250" s="48"/>
      <c r="E250" s="20">
        <v>17</v>
      </c>
      <c r="F250" s="14">
        <v>32</v>
      </c>
      <c r="G250" s="49">
        <f t="shared" si="22"/>
        <v>-46.875</v>
      </c>
      <c r="H250" s="33">
        <f t="shared" si="23"/>
        <v>6.3979526551503518E-2</v>
      </c>
      <c r="I250" s="33">
        <f t="shared" si="24"/>
        <v>0.10491115336699233</v>
      </c>
      <c r="J250" s="20">
        <v>478</v>
      </c>
      <c r="K250" s="14">
        <v>377</v>
      </c>
      <c r="L250" s="49">
        <f t="shared" si="25"/>
        <v>26.790450928381965</v>
      </c>
      <c r="M250" s="33">
        <f t="shared" si="26"/>
        <v>0.18573060513984194</v>
      </c>
      <c r="N250" s="34">
        <f t="shared" si="27"/>
        <v>0.12243956779157343</v>
      </c>
    </row>
    <row r="251" spans="1:14" hidden="1" outlineLevel="1" x14ac:dyDescent="0.35">
      <c r="A251" s="36"/>
      <c r="B251" s="50" t="s">
        <v>265</v>
      </c>
      <c r="C251" s="42" t="str">
        <f t="shared" si="21"/>
        <v/>
      </c>
      <c r="D251" s="48"/>
      <c r="E251" s="20">
        <v>74</v>
      </c>
      <c r="F251" s="14">
        <v>0</v>
      </c>
      <c r="G251" s="49" t="str">
        <f t="shared" si="22"/>
        <v/>
      </c>
      <c r="H251" s="33">
        <f t="shared" si="23"/>
        <v>0.27849911557713297</v>
      </c>
      <c r="I251" s="33" t="str">
        <f t="shared" si="24"/>
        <v/>
      </c>
      <c r="J251" s="20">
        <v>412</v>
      </c>
      <c r="K251" s="14">
        <v>0</v>
      </c>
      <c r="L251" s="49" t="str">
        <f t="shared" si="25"/>
        <v/>
      </c>
      <c r="M251" s="33">
        <f t="shared" si="26"/>
        <v>0.16008579355149558</v>
      </c>
      <c r="N251" s="34" t="str">
        <f t="shared" si="27"/>
        <v/>
      </c>
    </row>
    <row r="252" spans="1:14" hidden="1" outlineLevel="1" x14ac:dyDescent="0.35">
      <c r="A252" s="36"/>
      <c r="B252" s="50" t="s">
        <v>266</v>
      </c>
      <c r="C252" s="42">
        <f t="shared" si="21"/>
        <v>-44.561403508771932</v>
      </c>
      <c r="D252" s="48"/>
      <c r="E252" s="20">
        <v>40</v>
      </c>
      <c r="F252" s="14">
        <v>53</v>
      </c>
      <c r="G252" s="49">
        <f t="shared" si="22"/>
        <v>-24.528301886792452</v>
      </c>
      <c r="H252" s="33">
        <f t="shared" si="23"/>
        <v>0.15054006247412594</v>
      </c>
      <c r="I252" s="33">
        <f t="shared" si="24"/>
        <v>0.17375909776408102</v>
      </c>
      <c r="J252" s="20">
        <v>316</v>
      </c>
      <c r="K252" s="14">
        <v>570</v>
      </c>
      <c r="L252" s="49">
        <f t="shared" si="25"/>
        <v>-44.561403508771932</v>
      </c>
      <c r="M252" s="33">
        <f t="shared" si="26"/>
        <v>0.12278424942299175</v>
      </c>
      <c r="N252" s="34">
        <f t="shared" si="27"/>
        <v>0.1851208319395142</v>
      </c>
    </row>
    <row r="253" spans="1:14" hidden="1" outlineLevel="1" x14ac:dyDescent="0.35">
      <c r="A253" s="36"/>
      <c r="B253" s="50">
        <v>718</v>
      </c>
      <c r="C253" s="42">
        <f t="shared" si="21"/>
        <v>36.538461538461533</v>
      </c>
      <c r="D253" s="48"/>
      <c r="E253" s="20">
        <v>3</v>
      </c>
      <c r="F253" s="14">
        <v>5</v>
      </c>
      <c r="G253" s="49">
        <f t="shared" si="22"/>
        <v>-40</v>
      </c>
      <c r="H253" s="33">
        <f t="shared" si="23"/>
        <v>1.1290504685559444E-2</v>
      </c>
      <c r="I253" s="33">
        <f t="shared" si="24"/>
        <v>1.6392367713592551E-2</v>
      </c>
      <c r="J253" s="20">
        <v>213</v>
      </c>
      <c r="K253" s="14">
        <v>156</v>
      </c>
      <c r="L253" s="49">
        <f t="shared" si="25"/>
        <v>36.538461538461533</v>
      </c>
      <c r="M253" s="33">
        <f t="shared" si="26"/>
        <v>8.276280103511785E-2</v>
      </c>
      <c r="N253" s="34">
        <f t="shared" si="27"/>
        <v>5.0664648741340731E-2</v>
      </c>
    </row>
    <row r="254" spans="1:14" hidden="1" outlineLevel="1" x14ac:dyDescent="0.35">
      <c r="A254" s="36"/>
      <c r="B254" s="50" t="s">
        <v>267</v>
      </c>
      <c r="C254" s="42">
        <f t="shared" si="21"/>
        <v>-57.963446475195823</v>
      </c>
      <c r="D254" s="48"/>
      <c r="E254" s="20">
        <v>4</v>
      </c>
      <c r="F254" s="14">
        <v>22</v>
      </c>
      <c r="G254" s="49">
        <f t="shared" si="22"/>
        <v>-81.818181818181827</v>
      </c>
      <c r="H254" s="33">
        <f t="shared" si="23"/>
        <v>1.5054006247412592E-2</v>
      </c>
      <c r="I254" s="33">
        <f t="shared" si="24"/>
        <v>7.212641793980723E-2</v>
      </c>
      <c r="J254" s="20">
        <v>161</v>
      </c>
      <c r="K254" s="14">
        <v>383</v>
      </c>
      <c r="L254" s="49">
        <f t="shared" si="25"/>
        <v>-57.963446475195823</v>
      </c>
      <c r="M254" s="33">
        <f t="shared" si="26"/>
        <v>6.2557797965511613E-2</v>
      </c>
      <c r="N254" s="34">
        <f t="shared" si="27"/>
        <v>0.12438820812777886</v>
      </c>
    </row>
    <row r="255" spans="1:14" collapsed="1" x14ac:dyDescent="0.35">
      <c r="A255" s="36" t="s">
        <v>268</v>
      </c>
      <c r="B255" s="1" t="s">
        <v>269</v>
      </c>
      <c r="C255" s="42">
        <f t="shared" si="21"/>
        <v>-66.981677917068467</v>
      </c>
      <c r="D255" s="48"/>
      <c r="E255" s="20">
        <v>277</v>
      </c>
      <c r="F255" s="14">
        <v>646</v>
      </c>
      <c r="G255" s="49">
        <f t="shared" si="22"/>
        <v>-57.120743034055735</v>
      </c>
      <c r="H255" s="33">
        <f t="shared" si="23"/>
        <v>1.0424899326333221</v>
      </c>
      <c r="I255" s="33">
        <f t="shared" si="24"/>
        <v>2.1178939085961574</v>
      </c>
      <c r="J255" s="20">
        <v>1712</v>
      </c>
      <c r="K255" s="14">
        <v>5185</v>
      </c>
      <c r="L255" s="49">
        <f t="shared" si="25"/>
        <v>-66.981677917068467</v>
      </c>
      <c r="M255" s="33">
        <f t="shared" si="26"/>
        <v>0.66521087029165149</v>
      </c>
      <c r="N255" s="34">
        <f t="shared" si="27"/>
        <v>1.6839500238708442</v>
      </c>
    </row>
    <row r="256" spans="1:14" hidden="1" outlineLevel="1" x14ac:dyDescent="0.35">
      <c r="A256" s="36"/>
      <c r="B256" s="50" t="s">
        <v>270</v>
      </c>
      <c r="C256" s="42">
        <f t="shared" si="21"/>
        <v>48.854961832061065</v>
      </c>
      <c r="D256" s="48"/>
      <c r="E256" s="20">
        <v>91</v>
      </c>
      <c r="F256" s="14">
        <v>254</v>
      </c>
      <c r="G256" s="49">
        <f t="shared" si="22"/>
        <v>-64.173228346456696</v>
      </c>
      <c r="H256" s="33">
        <f t="shared" si="23"/>
        <v>0.34247864212863649</v>
      </c>
      <c r="I256" s="33">
        <f t="shared" si="24"/>
        <v>0.83273227985050158</v>
      </c>
      <c r="J256" s="20">
        <v>780</v>
      </c>
      <c r="K256" s="14">
        <v>524</v>
      </c>
      <c r="L256" s="49">
        <f t="shared" si="25"/>
        <v>48.854961832061065</v>
      </c>
      <c r="M256" s="33">
        <f t="shared" si="26"/>
        <v>0.30307504604409352</v>
      </c>
      <c r="N256" s="34">
        <f t="shared" si="27"/>
        <v>0.17018125602860604</v>
      </c>
    </row>
    <row r="257" spans="1:14" hidden="1" outlineLevel="1" x14ac:dyDescent="0.35">
      <c r="A257" s="36"/>
      <c r="B257" s="50" t="s">
        <v>271</v>
      </c>
      <c r="C257" s="42">
        <f t="shared" si="21"/>
        <v>-76.029216467463485</v>
      </c>
      <c r="D257" s="48"/>
      <c r="E257" s="20">
        <v>42</v>
      </c>
      <c r="F257" s="14">
        <v>113</v>
      </c>
      <c r="G257" s="49">
        <f t="shared" si="22"/>
        <v>-62.831858407079643</v>
      </c>
      <c r="H257" s="33">
        <f t="shared" si="23"/>
        <v>0.15806706559783221</v>
      </c>
      <c r="I257" s="33">
        <f t="shared" si="24"/>
        <v>0.37046751032719166</v>
      </c>
      <c r="J257" s="20">
        <v>361</v>
      </c>
      <c r="K257" s="14">
        <v>1506</v>
      </c>
      <c r="L257" s="49">
        <f t="shared" si="25"/>
        <v>-76.029216467463485</v>
      </c>
      <c r="M257" s="33">
        <f t="shared" si="26"/>
        <v>0.14026934823322793</v>
      </c>
      <c r="N257" s="34">
        <f t="shared" si="27"/>
        <v>0.48910872438755859</v>
      </c>
    </row>
    <row r="258" spans="1:14" hidden="1" outlineLevel="1" x14ac:dyDescent="0.35">
      <c r="A258" s="36"/>
      <c r="B258" s="50" t="s">
        <v>272</v>
      </c>
      <c r="C258" s="42" t="str">
        <f t="shared" si="21"/>
        <v/>
      </c>
      <c r="D258" s="48"/>
      <c r="E258" s="20">
        <v>101</v>
      </c>
      <c r="F258" s="14">
        <v>0</v>
      </c>
      <c r="G258" s="49" t="str">
        <f t="shared" si="22"/>
        <v/>
      </c>
      <c r="H258" s="33">
        <f t="shared" si="23"/>
        <v>0.38011365774716793</v>
      </c>
      <c r="I258" s="33" t="str">
        <f t="shared" si="24"/>
        <v/>
      </c>
      <c r="J258" s="20">
        <v>279</v>
      </c>
      <c r="K258" s="14">
        <v>0</v>
      </c>
      <c r="L258" s="49" t="str">
        <f t="shared" si="25"/>
        <v/>
      </c>
      <c r="M258" s="33">
        <f t="shared" si="26"/>
        <v>0.10840761262346424</v>
      </c>
      <c r="N258" s="34" t="str">
        <f t="shared" si="27"/>
        <v/>
      </c>
    </row>
    <row r="259" spans="1:14" hidden="1" outlineLevel="1" x14ac:dyDescent="0.35">
      <c r="A259" s="36"/>
      <c r="B259" s="50" t="s">
        <v>273</v>
      </c>
      <c r="C259" s="42">
        <f t="shared" si="21"/>
        <v>-78.093645484949832</v>
      </c>
      <c r="D259" s="48"/>
      <c r="E259" s="20">
        <v>18</v>
      </c>
      <c r="F259" s="14">
        <v>115</v>
      </c>
      <c r="G259" s="49">
        <f t="shared" si="22"/>
        <v>-84.34782608695653</v>
      </c>
      <c r="H259" s="33">
        <f t="shared" si="23"/>
        <v>6.7743028113356668E-2</v>
      </c>
      <c r="I259" s="33">
        <f t="shared" si="24"/>
        <v>0.37702445741262869</v>
      </c>
      <c r="J259" s="20">
        <v>131</v>
      </c>
      <c r="K259" s="14">
        <v>598</v>
      </c>
      <c r="L259" s="49">
        <f t="shared" si="25"/>
        <v>-78.093645484949832</v>
      </c>
      <c r="M259" s="33">
        <f t="shared" si="26"/>
        <v>5.0901065425354171E-2</v>
      </c>
      <c r="N259" s="34">
        <f t="shared" si="27"/>
        <v>0.19421448684180612</v>
      </c>
    </row>
    <row r="260" spans="1:14" hidden="1" outlineLevel="1" x14ac:dyDescent="0.35">
      <c r="A260" s="36"/>
      <c r="B260" s="50" t="s">
        <v>274</v>
      </c>
      <c r="C260" s="42">
        <f t="shared" si="21"/>
        <v>-71.5</v>
      </c>
      <c r="D260" s="48"/>
      <c r="E260" s="20">
        <v>17</v>
      </c>
      <c r="F260" s="14">
        <v>28</v>
      </c>
      <c r="G260" s="49">
        <f t="shared" si="22"/>
        <v>-39.285714285714285</v>
      </c>
      <c r="H260" s="33">
        <f t="shared" si="23"/>
        <v>6.3979526551503518E-2</v>
      </c>
      <c r="I260" s="33">
        <f t="shared" si="24"/>
        <v>9.179725919611828E-2</v>
      </c>
      <c r="J260" s="20">
        <v>114</v>
      </c>
      <c r="K260" s="14">
        <v>400</v>
      </c>
      <c r="L260" s="49">
        <f t="shared" si="25"/>
        <v>-71.5</v>
      </c>
      <c r="M260" s="33">
        <f t="shared" si="26"/>
        <v>4.4295583652598287E-2</v>
      </c>
      <c r="N260" s="34">
        <f t="shared" si="27"/>
        <v>0.1299093557470275</v>
      </c>
    </row>
    <row r="261" spans="1:14" hidden="1" outlineLevel="1" x14ac:dyDescent="0.35">
      <c r="A261" s="36"/>
      <c r="B261" s="50" t="s">
        <v>275</v>
      </c>
      <c r="C261" s="42">
        <f t="shared" si="21"/>
        <v>-92.81609195402298</v>
      </c>
      <c r="D261" s="48"/>
      <c r="E261" s="20">
        <v>0</v>
      </c>
      <c r="F261" s="14">
        <v>32</v>
      </c>
      <c r="G261" s="49">
        <f t="shared" si="22"/>
        <v>-100</v>
      </c>
      <c r="H261" s="33" t="str">
        <f t="shared" si="23"/>
        <v/>
      </c>
      <c r="I261" s="33">
        <f t="shared" si="24"/>
        <v>0.10491115336699233</v>
      </c>
      <c r="J261" s="20">
        <v>25</v>
      </c>
      <c r="K261" s="14">
        <v>348</v>
      </c>
      <c r="L261" s="49">
        <f t="shared" si="25"/>
        <v>-92.81609195402298</v>
      </c>
      <c r="M261" s="33">
        <f t="shared" si="26"/>
        <v>9.7139437834645355E-3</v>
      </c>
      <c r="N261" s="34">
        <f t="shared" si="27"/>
        <v>0.11302113949991394</v>
      </c>
    </row>
    <row r="262" spans="1:14" hidden="1" outlineLevel="1" x14ac:dyDescent="0.35">
      <c r="A262" s="36"/>
      <c r="B262" s="50" t="s">
        <v>276</v>
      </c>
      <c r="C262" s="42">
        <f t="shared" si="21"/>
        <v>-96.039603960396036</v>
      </c>
      <c r="D262" s="48"/>
      <c r="E262" s="20">
        <v>3</v>
      </c>
      <c r="F262" s="14">
        <v>25</v>
      </c>
      <c r="G262" s="49">
        <f t="shared" si="22"/>
        <v>-88</v>
      </c>
      <c r="H262" s="33">
        <f t="shared" si="23"/>
        <v>1.1290504685559444E-2</v>
      </c>
      <c r="I262" s="33">
        <f t="shared" si="24"/>
        <v>8.1961838567962755E-2</v>
      </c>
      <c r="J262" s="20">
        <v>16</v>
      </c>
      <c r="K262" s="14">
        <v>404</v>
      </c>
      <c r="L262" s="49">
        <f t="shared" si="25"/>
        <v>-96.039603960396036</v>
      </c>
      <c r="M262" s="33">
        <f t="shared" si="26"/>
        <v>6.2169240214173041E-3</v>
      </c>
      <c r="N262" s="34">
        <f t="shared" si="27"/>
        <v>0.13120844930449779</v>
      </c>
    </row>
    <row r="263" spans="1:14" hidden="1" outlineLevel="1" x14ac:dyDescent="0.35">
      <c r="A263" s="36"/>
      <c r="B263" s="50" t="s">
        <v>277</v>
      </c>
      <c r="C263" s="42">
        <f t="shared" si="21"/>
        <v>-99.572953736654796</v>
      </c>
      <c r="D263" s="48"/>
      <c r="E263" s="20">
        <v>5</v>
      </c>
      <c r="F263" s="14">
        <v>79</v>
      </c>
      <c r="G263" s="49">
        <f t="shared" si="22"/>
        <v>-93.670886075949369</v>
      </c>
      <c r="H263" s="33">
        <f t="shared" si="23"/>
        <v>1.8817507809265742E-2</v>
      </c>
      <c r="I263" s="33">
        <f t="shared" si="24"/>
        <v>0.25899940987476228</v>
      </c>
      <c r="J263" s="20">
        <v>6</v>
      </c>
      <c r="K263" s="14">
        <v>1405</v>
      </c>
      <c r="L263" s="49">
        <f t="shared" si="25"/>
        <v>-99.572953736654796</v>
      </c>
      <c r="M263" s="33">
        <f t="shared" si="26"/>
        <v>2.331346508031489E-3</v>
      </c>
      <c r="N263" s="34">
        <f t="shared" si="27"/>
        <v>0.45630661206143414</v>
      </c>
    </row>
    <row r="264" spans="1:14" collapsed="1" x14ac:dyDescent="0.35">
      <c r="A264" s="36" t="s">
        <v>278</v>
      </c>
      <c r="B264" s="1" t="s">
        <v>279</v>
      </c>
      <c r="C264" s="42">
        <f t="shared" si="21"/>
        <v>-24.71757794848622</v>
      </c>
      <c r="D264" s="48"/>
      <c r="E264" s="20">
        <v>143</v>
      </c>
      <c r="F264" s="14">
        <v>240</v>
      </c>
      <c r="G264" s="49">
        <f t="shared" si="22"/>
        <v>-40.416666666666664</v>
      </c>
      <c r="H264" s="33">
        <f t="shared" si="23"/>
        <v>0.53818072334500022</v>
      </c>
      <c r="I264" s="33">
        <f t="shared" si="24"/>
        <v>0.78683365025244245</v>
      </c>
      <c r="J264" s="20">
        <v>1666</v>
      </c>
      <c r="K264" s="14">
        <v>2213</v>
      </c>
      <c r="L264" s="49">
        <f t="shared" si="25"/>
        <v>-24.71757794848622</v>
      </c>
      <c r="M264" s="33">
        <f t="shared" si="26"/>
        <v>0.64733721373007669</v>
      </c>
      <c r="N264" s="34">
        <f t="shared" si="27"/>
        <v>0.71872351067042972</v>
      </c>
    </row>
    <row r="265" spans="1:14" hidden="1" outlineLevel="1" x14ac:dyDescent="0.35">
      <c r="A265" s="36"/>
      <c r="B265" s="50" t="s">
        <v>280</v>
      </c>
      <c r="C265" s="42">
        <f t="shared" si="21"/>
        <v>5.6277056277056277</v>
      </c>
      <c r="D265" s="48"/>
      <c r="E265" s="20">
        <v>73</v>
      </c>
      <c r="F265" s="14">
        <v>103</v>
      </c>
      <c r="G265" s="49">
        <f t="shared" si="22"/>
        <v>-29.126213592233007</v>
      </c>
      <c r="H265" s="33">
        <f t="shared" si="23"/>
        <v>0.27473561401527979</v>
      </c>
      <c r="I265" s="33">
        <f t="shared" si="24"/>
        <v>0.33768277490000659</v>
      </c>
      <c r="J265" s="20">
        <v>976</v>
      </c>
      <c r="K265" s="14">
        <v>924</v>
      </c>
      <c r="L265" s="49">
        <f t="shared" si="25"/>
        <v>5.6277056277056277</v>
      </c>
      <c r="M265" s="33">
        <f t="shared" si="26"/>
        <v>0.37923236530645549</v>
      </c>
      <c r="N265" s="34">
        <f t="shared" si="27"/>
        <v>0.30009061177563356</v>
      </c>
    </row>
    <row r="266" spans="1:14" hidden="1" outlineLevel="1" x14ac:dyDescent="0.35">
      <c r="A266" s="36"/>
      <c r="B266" s="50" t="s">
        <v>281</v>
      </c>
      <c r="C266" s="42">
        <f t="shared" ref="C266:C329" si="28">IF(K266=0,"",SUM(((J266-K266)/K266)*100))</f>
        <v>-44.710860366713682</v>
      </c>
      <c r="D266" s="48"/>
      <c r="E266" s="20">
        <v>50</v>
      </c>
      <c r="F266" s="14">
        <v>56</v>
      </c>
      <c r="G266" s="49">
        <f t="shared" ref="G266:G329" si="29">IF(F266=0,"",SUM(((E266-F266)/F266)*100))</f>
        <v>-10.714285714285714</v>
      </c>
      <c r="H266" s="33">
        <f t="shared" ref="H266:H329" si="30">IF(E266=0,"",SUM((E266/CntPeriod)*100))</f>
        <v>0.18817507809265741</v>
      </c>
      <c r="I266" s="33">
        <f t="shared" ref="I266:I329" si="31">IF(F266=0,"",SUM((F266/CntPeriodPrevYear)*100))</f>
        <v>0.18359451839223656</v>
      </c>
      <c r="J266" s="20">
        <v>392</v>
      </c>
      <c r="K266" s="14">
        <v>709</v>
      </c>
      <c r="L266" s="49">
        <f t="shared" ref="L266:L329" si="32">IF(K266=0,"",SUM(((J266-K266)/K266)*100))</f>
        <v>-44.710860366713682</v>
      </c>
      <c r="M266" s="33">
        <f t="shared" ref="M266:M329" si="33">IF(J266=0,"",SUM((J266/CntYearAck)*100))</f>
        <v>0.15231463852472393</v>
      </c>
      <c r="N266" s="34">
        <f t="shared" ref="N266:N329" si="34">IF(K266=0,"",SUM((K266/CntPrevYearAck)*100))</f>
        <v>0.23026433306160629</v>
      </c>
    </row>
    <row r="267" spans="1:14" hidden="1" outlineLevel="1" x14ac:dyDescent="0.35">
      <c r="A267" s="36"/>
      <c r="B267" s="50" t="s">
        <v>282</v>
      </c>
      <c r="C267" s="42">
        <f t="shared" si="28"/>
        <v>-41.456582633053223</v>
      </c>
      <c r="D267" s="48"/>
      <c r="E267" s="20">
        <v>18</v>
      </c>
      <c r="F267" s="14">
        <v>62</v>
      </c>
      <c r="G267" s="49">
        <f t="shared" si="29"/>
        <v>-70.967741935483872</v>
      </c>
      <c r="H267" s="33">
        <f t="shared" si="30"/>
        <v>6.7743028113356668E-2</v>
      </c>
      <c r="I267" s="33">
        <f t="shared" si="31"/>
        <v>0.20326535964854761</v>
      </c>
      <c r="J267" s="20">
        <v>209</v>
      </c>
      <c r="K267" s="14">
        <v>357</v>
      </c>
      <c r="L267" s="49">
        <f t="shared" si="32"/>
        <v>-41.456582633053223</v>
      </c>
      <c r="M267" s="33">
        <f t="shared" si="33"/>
        <v>8.1208570029763519E-2</v>
      </c>
      <c r="N267" s="34">
        <f t="shared" si="34"/>
        <v>0.11594410000422206</v>
      </c>
    </row>
    <row r="268" spans="1:14" hidden="1" outlineLevel="1" x14ac:dyDescent="0.35">
      <c r="A268" s="36"/>
      <c r="B268" s="50" t="s">
        <v>283</v>
      </c>
      <c r="C268" s="42">
        <f t="shared" si="28"/>
        <v>-26.605504587155966</v>
      </c>
      <c r="D268" s="48"/>
      <c r="E268" s="20">
        <v>2</v>
      </c>
      <c r="F268" s="14">
        <v>10</v>
      </c>
      <c r="G268" s="49">
        <f t="shared" si="29"/>
        <v>-80</v>
      </c>
      <c r="H268" s="33">
        <f t="shared" si="30"/>
        <v>7.5270031237062961E-3</v>
      </c>
      <c r="I268" s="33">
        <f t="shared" si="31"/>
        <v>3.2784735427185102E-2</v>
      </c>
      <c r="J268" s="20">
        <v>80</v>
      </c>
      <c r="K268" s="14">
        <v>109</v>
      </c>
      <c r="L268" s="49">
        <f t="shared" si="32"/>
        <v>-26.605504587155966</v>
      </c>
      <c r="M268" s="33">
        <f t="shared" si="33"/>
        <v>3.1084620107086517E-2</v>
      </c>
      <c r="N268" s="34">
        <f t="shared" si="34"/>
        <v>3.5400299441065E-2</v>
      </c>
    </row>
    <row r="269" spans="1:14" hidden="1" outlineLevel="1" x14ac:dyDescent="0.35">
      <c r="A269" s="36"/>
      <c r="B269" s="50" t="s">
        <v>284</v>
      </c>
      <c r="C269" s="42">
        <f t="shared" si="28"/>
        <v>-92.10526315789474</v>
      </c>
      <c r="D269" s="48"/>
      <c r="E269" s="20">
        <v>0</v>
      </c>
      <c r="F269" s="14">
        <v>9</v>
      </c>
      <c r="G269" s="49">
        <f t="shared" si="29"/>
        <v>-100</v>
      </c>
      <c r="H269" s="33" t="str">
        <f t="shared" si="30"/>
        <v/>
      </c>
      <c r="I269" s="33">
        <f t="shared" si="31"/>
        <v>2.9506261884466589E-2</v>
      </c>
      <c r="J269" s="20">
        <v>9</v>
      </c>
      <c r="K269" s="14">
        <v>114</v>
      </c>
      <c r="L269" s="49">
        <f t="shared" si="32"/>
        <v>-92.10526315789474</v>
      </c>
      <c r="M269" s="33">
        <f t="shared" si="33"/>
        <v>3.4970197620472331E-3</v>
      </c>
      <c r="N269" s="34">
        <f t="shared" si="34"/>
        <v>3.7024166387902839E-2</v>
      </c>
    </row>
    <row r="270" spans="1:14" collapsed="1" x14ac:dyDescent="0.35">
      <c r="A270" s="36" t="s">
        <v>285</v>
      </c>
      <c r="B270" s="1" t="s">
        <v>286</v>
      </c>
      <c r="C270" s="42">
        <f t="shared" si="28"/>
        <v>-37.030003797949107</v>
      </c>
      <c r="D270" s="48"/>
      <c r="E270" s="20">
        <v>147</v>
      </c>
      <c r="F270" s="14">
        <v>136</v>
      </c>
      <c r="G270" s="49">
        <f t="shared" si="29"/>
        <v>8.0882352941176467</v>
      </c>
      <c r="H270" s="33">
        <f t="shared" si="30"/>
        <v>0.55323472959241282</v>
      </c>
      <c r="I270" s="33">
        <f t="shared" si="31"/>
        <v>0.44587240180971738</v>
      </c>
      <c r="J270" s="20">
        <v>1658</v>
      </c>
      <c r="K270" s="14">
        <v>2633</v>
      </c>
      <c r="L270" s="49">
        <f t="shared" si="32"/>
        <v>-37.030003797949107</v>
      </c>
      <c r="M270" s="33">
        <f t="shared" si="33"/>
        <v>0.64422875171936811</v>
      </c>
      <c r="N270" s="34">
        <f t="shared" si="34"/>
        <v>0.8551283342048086</v>
      </c>
    </row>
    <row r="271" spans="1:14" hidden="1" outlineLevel="1" x14ac:dyDescent="0.35">
      <c r="A271" s="36"/>
      <c r="B271" s="50" t="s">
        <v>287</v>
      </c>
      <c r="C271" s="42">
        <f t="shared" si="28"/>
        <v>2.9411764705882351</v>
      </c>
      <c r="D271" s="48"/>
      <c r="E271" s="20">
        <v>69</v>
      </c>
      <c r="F271" s="14">
        <v>16</v>
      </c>
      <c r="G271" s="49">
        <f t="shared" si="29"/>
        <v>331.25</v>
      </c>
      <c r="H271" s="33">
        <f t="shared" si="30"/>
        <v>0.2596816077678672</v>
      </c>
      <c r="I271" s="33">
        <f t="shared" si="31"/>
        <v>5.2455576683496166E-2</v>
      </c>
      <c r="J271" s="20">
        <v>700</v>
      </c>
      <c r="K271" s="14">
        <v>680</v>
      </c>
      <c r="L271" s="49">
        <f t="shared" si="32"/>
        <v>2.9411764705882351</v>
      </c>
      <c r="M271" s="33">
        <f t="shared" si="33"/>
        <v>0.27199042593700701</v>
      </c>
      <c r="N271" s="34">
        <f t="shared" si="34"/>
        <v>0.22084590476994675</v>
      </c>
    </row>
    <row r="272" spans="1:14" hidden="1" outlineLevel="1" x14ac:dyDescent="0.35">
      <c r="A272" s="36"/>
      <c r="B272" s="50" t="s">
        <v>288</v>
      </c>
      <c r="C272" s="42">
        <f t="shared" si="28"/>
        <v>-39.108061749571185</v>
      </c>
      <c r="D272" s="48"/>
      <c r="E272" s="20">
        <v>41</v>
      </c>
      <c r="F272" s="14">
        <v>29</v>
      </c>
      <c r="G272" s="49">
        <f t="shared" si="29"/>
        <v>41.379310344827587</v>
      </c>
      <c r="H272" s="33">
        <f t="shared" si="30"/>
        <v>0.15430356403597906</v>
      </c>
      <c r="I272" s="33">
        <f t="shared" si="31"/>
        <v>9.5075732738836793E-2</v>
      </c>
      <c r="J272" s="20">
        <v>355</v>
      </c>
      <c r="K272" s="14">
        <v>583</v>
      </c>
      <c r="L272" s="49">
        <f t="shared" si="32"/>
        <v>-39.108061749571185</v>
      </c>
      <c r="M272" s="33">
        <f t="shared" si="33"/>
        <v>0.13793800172519641</v>
      </c>
      <c r="N272" s="34">
        <f t="shared" si="34"/>
        <v>0.18934288600129259</v>
      </c>
    </row>
    <row r="273" spans="1:14" hidden="1" outlineLevel="1" x14ac:dyDescent="0.35">
      <c r="A273" s="36"/>
      <c r="B273" s="50" t="s">
        <v>289</v>
      </c>
      <c r="C273" s="42">
        <f t="shared" si="28"/>
        <v>-24.036281179138321</v>
      </c>
      <c r="D273" s="48"/>
      <c r="E273" s="20">
        <v>19</v>
      </c>
      <c r="F273" s="14">
        <v>37</v>
      </c>
      <c r="G273" s="49">
        <f t="shared" si="29"/>
        <v>-48.648648648648653</v>
      </c>
      <c r="H273" s="33">
        <f t="shared" si="30"/>
        <v>7.1506529675209818E-2</v>
      </c>
      <c r="I273" s="33">
        <f t="shared" si="31"/>
        <v>0.12130352108058488</v>
      </c>
      <c r="J273" s="20">
        <v>335</v>
      </c>
      <c r="K273" s="14">
        <v>441</v>
      </c>
      <c r="L273" s="49">
        <f t="shared" si="32"/>
        <v>-24.036281179138321</v>
      </c>
      <c r="M273" s="33">
        <f t="shared" si="33"/>
        <v>0.13016684669842479</v>
      </c>
      <c r="N273" s="34">
        <f t="shared" si="34"/>
        <v>0.14322506471109783</v>
      </c>
    </row>
    <row r="274" spans="1:14" hidden="1" outlineLevel="1" x14ac:dyDescent="0.35">
      <c r="A274" s="36"/>
      <c r="B274" s="50" t="s">
        <v>290</v>
      </c>
      <c r="C274" s="42">
        <f t="shared" si="28"/>
        <v>-46.318289786223275</v>
      </c>
      <c r="D274" s="48"/>
      <c r="E274" s="20">
        <v>18</v>
      </c>
      <c r="F274" s="14">
        <v>46</v>
      </c>
      <c r="G274" s="49">
        <f t="shared" si="29"/>
        <v>-60.869565217391312</v>
      </c>
      <c r="H274" s="33">
        <f t="shared" si="30"/>
        <v>6.7743028113356668E-2</v>
      </c>
      <c r="I274" s="33">
        <f t="shared" si="31"/>
        <v>0.15080978296505146</v>
      </c>
      <c r="J274" s="20">
        <v>226</v>
      </c>
      <c r="K274" s="14">
        <v>421</v>
      </c>
      <c r="L274" s="49">
        <f t="shared" si="32"/>
        <v>-46.318289786223275</v>
      </c>
      <c r="M274" s="33">
        <f t="shared" si="33"/>
        <v>8.7814051802519402E-2</v>
      </c>
      <c r="N274" s="34">
        <f t="shared" si="34"/>
        <v>0.13672959692374645</v>
      </c>
    </row>
    <row r="275" spans="1:14" hidden="1" outlineLevel="1" x14ac:dyDescent="0.35">
      <c r="A275" s="36"/>
      <c r="B275" s="50" t="s">
        <v>291</v>
      </c>
      <c r="C275" s="42">
        <f t="shared" si="28"/>
        <v>-92.650918635170598</v>
      </c>
      <c r="D275" s="48"/>
      <c r="E275" s="20">
        <v>0</v>
      </c>
      <c r="F275" s="14">
        <v>8</v>
      </c>
      <c r="G275" s="49">
        <f t="shared" si="29"/>
        <v>-100</v>
      </c>
      <c r="H275" s="33" t="str">
        <f t="shared" si="30"/>
        <v/>
      </c>
      <c r="I275" s="33">
        <f t="shared" si="31"/>
        <v>2.6227788341748083E-2</v>
      </c>
      <c r="J275" s="20">
        <v>28</v>
      </c>
      <c r="K275" s="14">
        <v>381</v>
      </c>
      <c r="L275" s="49">
        <f t="shared" si="32"/>
        <v>-92.650918635170598</v>
      </c>
      <c r="M275" s="33">
        <f t="shared" si="33"/>
        <v>1.087961703748028E-2</v>
      </c>
      <c r="N275" s="34">
        <f t="shared" si="34"/>
        <v>0.12373866134904371</v>
      </c>
    </row>
    <row r="276" spans="1:14" hidden="1" outlineLevel="1" x14ac:dyDescent="0.35">
      <c r="A276" s="36"/>
      <c r="B276" s="50" t="s">
        <v>292</v>
      </c>
      <c r="C276" s="42">
        <f t="shared" si="28"/>
        <v>44.444444444444443</v>
      </c>
      <c r="D276" s="48"/>
      <c r="E276" s="20">
        <v>0</v>
      </c>
      <c r="F276" s="14">
        <v>0</v>
      </c>
      <c r="G276" s="49" t="str">
        <f t="shared" si="29"/>
        <v/>
      </c>
      <c r="H276" s="33" t="str">
        <f t="shared" si="30"/>
        <v/>
      </c>
      <c r="I276" s="33" t="str">
        <f t="shared" si="31"/>
        <v/>
      </c>
      <c r="J276" s="20">
        <v>13</v>
      </c>
      <c r="K276" s="14">
        <v>9</v>
      </c>
      <c r="L276" s="49">
        <f t="shared" si="32"/>
        <v>44.444444444444443</v>
      </c>
      <c r="M276" s="33">
        <f t="shared" si="33"/>
        <v>5.0512507674015591E-3</v>
      </c>
      <c r="N276" s="34">
        <f t="shared" si="34"/>
        <v>2.9229605043081188E-3</v>
      </c>
    </row>
    <row r="277" spans="1:14" hidden="1" outlineLevel="1" x14ac:dyDescent="0.35">
      <c r="A277" s="36"/>
      <c r="B277" s="50" t="s">
        <v>293</v>
      </c>
      <c r="C277" s="42">
        <f t="shared" si="28"/>
        <v>-80</v>
      </c>
      <c r="D277" s="48"/>
      <c r="E277" s="20">
        <v>0</v>
      </c>
      <c r="F277" s="14">
        <v>0</v>
      </c>
      <c r="G277" s="49" t="str">
        <f t="shared" si="29"/>
        <v/>
      </c>
      <c r="H277" s="33" t="str">
        <f t="shared" si="30"/>
        <v/>
      </c>
      <c r="I277" s="33" t="str">
        <f t="shared" si="31"/>
        <v/>
      </c>
      <c r="J277" s="20">
        <v>1</v>
      </c>
      <c r="K277" s="14">
        <v>5</v>
      </c>
      <c r="L277" s="49">
        <f t="shared" si="32"/>
        <v>-80</v>
      </c>
      <c r="M277" s="33">
        <f t="shared" si="33"/>
        <v>3.8855775133858151E-4</v>
      </c>
      <c r="N277" s="34">
        <f t="shared" si="34"/>
        <v>1.6238669468378439E-3</v>
      </c>
    </row>
    <row r="278" spans="1:14" hidden="1" outlineLevel="1" x14ac:dyDescent="0.35">
      <c r="A278" s="36"/>
      <c r="B278" s="50" t="s">
        <v>294</v>
      </c>
      <c r="C278" s="42">
        <f t="shared" si="28"/>
        <v>-100</v>
      </c>
      <c r="D278" s="48"/>
      <c r="E278" s="20">
        <v>0</v>
      </c>
      <c r="F278" s="14">
        <v>0</v>
      </c>
      <c r="G278" s="49" t="str">
        <f t="shared" si="29"/>
        <v/>
      </c>
      <c r="H278" s="33" t="str">
        <f t="shared" si="30"/>
        <v/>
      </c>
      <c r="I278" s="33" t="str">
        <f t="shared" si="31"/>
        <v/>
      </c>
      <c r="J278" s="20">
        <v>0</v>
      </c>
      <c r="K278" s="14">
        <v>98</v>
      </c>
      <c r="L278" s="49">
        <f t="shared" si="32"/>
        <v>-100</v>
      </c>
      <c r="M278" s="33" t="str">
        <f t="shared" si="33"/>
        <v/>
      </c>
      <c r="N278" s="34">
        <f t="shared" si="34"/>
        <v>3.1827792158021742E-2</v>
      </c>
    </row>
    <row r="279" spans="1:14" hidden="1" outlineLevel="1" x14ac:dyDescent="0.35">
      <c r="A279" s="36"/>
      <c r="B279" s="50" t="s">
        <v>295</v>
      </c>
      <c r="C279" s="42">
        <f t="shared" si="28"/>
        <v>-100</v>
      </c>
      <c r="D279" s="48"/>
      <c r="E279" s="20">
        <v>0</v>
      </c>
      <c r="F279" s="14">
        <v>0</v>
      </c>
      <c r="G279" s="49" t="str">
        <f t="shared" si="29"/>
        <v/>
      </c>
      <c r="H279" s="33" t="str">
        <f t="shared" si="30"/>
        <v/>
      </c>
      <c r="I279" s="33" t="str">
        <f t="shared" si="31"/>
        <v/>
      </c>
      <c r="J279" s="20">
        <v>0</v>
      </c>
      <c r="K279" s="14">
        <v>6</v>
      </c>
      <c r="L279" s="49">
        <f t="shared" si="32"/>
        <v>-100</v>
      </c>
      <c r="M279" s="33" t="str">
        <f t="shared" si="33"/>
        <v/>
      </c>
      <c r="N279" s="34">
        <f t="shared" si="34"/>
        <v>1.9486403362054129E-3</v>
      </c>
    </row>
    <row r="280" spans="1:14" hidden="1" outlineLevel="1" x14ac:dyDescent="0.35">
      <c r="A280" s="36"/>
      <c r="B280" s="50" t="s">
        <v>296</v>
      </c>
      <c r="C280" s="42">
        <f t="shared" si="28"/>
        <v>-100</v>
      </c>
      <c r="D280" s="48"/>
      <c r="E280" s="20">
        <v>0</v>
      </c>
      <c r="F280" s="14">
        <v>0</v>
      </c>
      <c r="G280" s="49" t="str">
        <f t="shared" si="29"/>
        <v/>
      </c>
      <c r="H280" s="33" t="str">
        <f t="shared" si="30"/>
        <v/>
      </c>
      <c r="I280" s="33" t="str">
        <f t="shared" si="31"/>
        <v/>
      </c>
      <c r="J280" s="20">
        <v>0</v>
      </c>
      <c r="K280" s="14">
        <v>6</v>
      </c>
      <c r="L280" s="49">
        <f t="shared" si="32"/>
        <v>-100</v>
      </c>
      <c r="M280" s="33" t="str">
        <f t="shared" si="33"/>
        <v/>
      </c>
      <c r="N280" s="34">
        <f t="shared" si="34"/>
        <v>1.9486403362054129E-3</v>
      </c>
    </row>
    <row r="281" spans="1:14" hidden="1" outlineLevel="1" x14ac:dyDescent="0.35">
      <c r="A281" s="36"/>
      <c r="B281" s="50" t="s">
        <v>297</v>
      </c>
      <c r="C281" s="42">
        <f t="shared" si="28"/>
        <v>-100</v>
      </c>
      <c r="D281" s="48"/>
      <c r="E281" s="20">
        <v>0</v>
      </c>
      <c r="F281" s="14">
        <v>0</v>
      </c>
      <c r="G281" s="49" t="str">
        <f t="shared" si="29"/>
        <v/>
      </c>
      <c r="H281" s="33" t="str">
        <f t="shared" si="30"/>
        <v/>
      </c>
      <c r="I281" s="33" t="str">
        <f t="shared" si="31"/>
        <v/>
      </c>
      <c r="J281" s="20">
        <v>0</v>
      </c>
      <c r="K281" s="14">
        <v>3</v>
      </c>
      <c r="L281" s="49">
        <f t="shared" si="32"/>
        <v>-100</v>
      </c>
      <c r="M281" s="33" t="str">
        <f t="shared" si="33"/>
        <v/>
      </c>
      <c r="N281" s="34">
        <f t="shared" si="34"/>
        <v>9.7432016810270643E-4</v>
      </c>
    </row>
    <row r="282" spans="1:14" collapsed="1" x14ac:dyDescent="0.35">
      <c r="A282" s="36" t="s">
        <v>298</v>
      </c>
      <c r="B282" s="1" t="s">
        <v>299</v>
      </c>
      <c r="C282" s="42">
        <f t="shared" si="28"/>
        <v>-57.99894403379092</v>
      </c>
      <c r="D282" s="48"/>
      <c r="E282" s="20">
        <v>126</v>
      </c>
      <c r="F282" s="14">
        <v>218</v>
      </c>
      <c r="G282" s="49">
        <f t="shared" si="29"/>
        <v>-42.201834862385326</v>
      </c>
      <c r="H282" s="33">
        <f t="shared" si="30"/>
        <v>0.47420119679349665</v>
      </c>
      <c r="I282" s="33">
        <f t="shared" si="31"/>
        <v>0.71470723231263522</v>
      </c>
      <c r="J282" s="20">
        <v>1591</v>
      </c>
      <c r="K282" s="14">
        <v>3788</v>
      </c>
      <c r="L282" s="49">
        <f t="shared" si="32"/>
        <v>-57.99894403379092</v>
      </c>
      <c r="M282" s="33">
        <f t="shared" si="33"/>
        <v>0.61819538237968308</v>
      </c>
      <c r="N282" s="34">
        <f t="shared" si="34"/>
        <v>1.2302415989243505</v>
      </c>
    </row>
    <row r="283" spans="1:14" hidden="1" outlineLevel="1" x14ac:dyDescent="0.35">
      <c r="A283" s="36"/>
      <c r="B283" s="50" t="s">
        <v>300</v>
      </c>
      <c r="C283" s="42">
        <f t="shared" si="28"/>
        <v>-66.456195737963697</v>
      </c>
      <c r="D283" s="48"/>
      <c r="E283" s="20">
        <v>62</v>
      </c>
      <c r="F283" s="14">
        <v>131</v>
      </c>
      <c r="G283" s="49">
        <f t="shared" si="29"/>
        <v>-52.671755725190842</v>
      </c>
      <c r="H283" s="33">
        <f t="shared" si="30"/>
        <v>0.23333709683489517</v>
      </c>
      <c r="I283" s="33">
        <f t="shared" si="31"/>
        <v>0.42948003409612484</v>
      </c>
      <c r="J283" s="20">
        <v>850</v>
      </c>
      <c r="K283" s="14">
        <v>2534</v>
      </c>
      <c r="L283" s="49">
        <f t="shared" si="32"/>
        <v>-66.456195737963697</v>
      </c>
      <c r="M283" s="33">
        <f t="shared" si="33"/>
        <v>0.33027408863779423</v>
      </c>
      <c r="N283" s="34">
        <f t="shared" si="34"/>
        <v>0.82297576865741928</v>
      </c>
    </row>
    <row r="284" spans="1:14" hidden="1" outlineLevel="1" x14ac:dyDescent="0.35">
      <c r="A284" s="36"/>
      <c r="B284" s="50" t="s">
        <v>301</v>
      </c>
      <c r="C284" s="42">
        <f t="shared" si="28"/>
        <v>-40.048840048840049</v>
      </c>
      <c r="D284" s="48"/>
      <c r="E284" s="20">
        <v>54</v>
      </c>
      <c r="F284" s="14">
        <v>49</v>
      </c>
      <c r="G284" s="49">
        <f t="shared" si="29"/>
        <v>10.204081632653061</v>
      </c>
      <c r="H284" s="33">
        <f t="shared" si="30"/>
        <v>0.20322908434007</v>
      </c>
      <c r="I284" s="33">
        <f t="shared" si="31"/>
        <v>0.160645203593207</v>
      </c>
      <c r="J284" s="20">
        <v>491</v>
      </c>
      <c r="K284" s="14">
        <v>819</v>
      </c>
      <c r="L284" s="49">
        <f t="shared" si="32"/>
        <v>-40.048840048840049</v>
      </c>
      <c r="M284" s="33">
        <f t="shared" si="33"/>
        <v>0.1907818559072435</v>
      </c>
      <c r="N284" s="34">
        <f t="shared" si="34"/>
        <v>0.26598940589203884</v>
      </c>
    </row>
    <row r="285" spans="1:14" hidden="1" outlineLevel="1" x14ac:dyDescent="0.35">
      <c r="A285" s="36"/>
      <c r="B285" s="50" t="s">
        <v>302</v>
      </c>
      <c r="C285" s="42">
        <f t="shared" si="28"/>
        <v>-57.47126436781609</v>
      </c>
      <c r="D285" s="48"/>
      <c r="E285" s="20">
        <v>9</v>
      </c>
      <c r="F285" s="14">
        <v>38</v>
      </c>
      <c r="G285" s="49">
        <f t="shared" si="29"/>
        <v>-76.31578947368422</v>
      </c>
      <c r="H285" s="33">
        <f t="shared" si="30"/>
        <v>3.3871514056678334E-2</v>
      </c>
      <c r="I285" s="33">
        <f t="shared" si="31"/>
        <v>0.1245819946233034</v>
      </c>
      <c r="J285" s="20">
        <v>185</v>
      </c>
      <c r="K285" s="14">
        <v>435</v>
      </c>
      <c r="L285" s="49">
        <f t="shared" si="32"/>
        <v>-57.47126436781609</v>
      </c>
      <c r="M285" s="33">
        <f t="shared" si="33"/>
        <v>7.1883183997637559E-2</v>
      </c>
      <c r="N285" s="34">
        <f t="shared" si="34"/>
        <v>0.14127642437489241</v>
      </c>
    </row>
    <row r="286" spans="1:14" hidden="1" outlineLevel="1" x14ac:dyDescent="0.35">
      <c r="A286" s="36"/>
      <c r="B286" s="50" t="s">
        <v>303</v>
      </c>
      <c r="C286" s="42" t="str">
        <f t="shared" si="28"/>
        <v/>
      </c>
      <c r="D286" s="48"/>
      <c r="E286" s="20">
        <v>1</v>
      </c>
      <c r="F286" s="14">
        <v>0</v>
      </c>
      <c r="G286" s="49" t="str">
        <f t="shared" si="29"/>
        <v/>
      </c>
      <c r="H286" s="33">
        <f t="shared" si="30"/>
        <v>3.763501561853148E-3</v>
      </c>
      <c r="I286" s="33" t="str">
        <f t="shared" si="31"/>
        <v/>
      </c>
      <c r="J286" s="20">
        <v>65</v>
      </c>
      <c r="K286" s="14">
        <v>0</v>
      </c>
      <c r="L286" s="49" t="str">
        <f t="shared" si="32"/>
        <v/>
      </c>
      <c r="M286" s="33">
        <f t="shared" si="33"/>
        <v>2.5256253837007796E-2</v>
      </c>
      <c r="N286" s="34" t="str">
        <f t="shared" si="34"/>
        <v/>
      </c>
    </row>
    <row r="287" spans="1:14" collapsed="1" x14ac:dyDescent="0.35">
      <c r="A287" s="36" t="s">
        <v>304</v>
      </c>
      <c r="B287" s="1" t="s">
        <v>305</v>
      </c>
      <c r="C287" s="42">
        <f t="shared" si="28"/>
        <v>-61.161325664201591</v>
      </c>
      <c r="D287" s="48"/>
      <c r="E287" s="20">
        <v>339</v>
      </c>
      <c r="F287" s="14">
        <v>372</v>
      </c>
      <c r="G287" s="49">
        <f t="shared" si="29"/>
        <v>-8.870967741935484</v>
      </c>
      <c r="H287" s="33">
        <f t="shared" si="30"/>
        <v>1.2758270294682172</v>
      </c>
      <c r="I287" s="33">
        <f t="shared" si="31"/>
        <v>1.2195921578912858</v>
      </c>
      <c r="J287" s="20">
        <v>1418</v>
      </c>
      <c r="K287" s="14">
        <v>3651</v>
      </c>
      <c r="L287" s="49">
        <f t="shared" si="32"/>
        <v>-61.161325664201591</v>
      </c>
      <c r="M287" s="33">
        <f t="shared" si="33"/>
        <v>0.55097489139810851</v>
      </c>
      <c r="N287" s="34">
        <f t="shared" si="34"/>
        <v>1.1857476445809936</v>
      </c>
    </row>
    <row r="288" spans="1:14" hidden="1" outlineLevel="1" x14ac:dyDescent="0.35">
      <c r="A288" s="36"/>
      <c r="B288" s="50" t="s">
        <v>306</v>
      </c>
      <c r="C288" s="42">
        <f t="shared" si="28"/>
        <v>-50.067385444743941</v>
      </c>
      <c r="D288" s="48"/>
      <c r="E288" s="20">
        <v>171</v>
      </c>
      <c r="F288" s="14">
        <v>188</v>
      </c>
      <c r="G288" s="49">
        <f t="shared" si="29"/>
        <v>-9.0425531914893629</v>
      </c>
      <c r="H288" s="33">
        <f t="shared" si="30"/>
        <v>0.64355876707688831</v>
      </c>
      <c r="I288" s="33">
        <f t="shared" si="31"/>
        <v>0.61635302603107989</v>
      </c>
      <c r="J288" s="20">
        <v>741</v>
      </c>
      <c r="K288" s="14">
        <v>1484</v>
      </c>
      <c r="L288" s="49">
        <f t="shared" si="32"/>
        <v>-50.067385444743941</v>
      </c>
      <c r="M288" s="33">
        <f t="shared" si="33"/>
        <v>0.28792129374188885</v>
      </c>
      <c r="N288" s="34">
        <f t="shared" si="34"/>
        <v>0.48196370982147207</v>
      </c>
    </row>
    <row r="289" spans="1:14" hidden="1" outlineLevel="1" x14ac:dyDescent="0.35">
      <c r="A289" s="36"/>
      <c r="B289" s="50" t="s">
        <v>307</v>
      </c>
      <c r="C289" s="42">
        <f t="shared" si="28"/>
        <v>-33.976261127596445</v>
      </c>
      <c r="D289" s="48"/>
      <c r="E289" s="20">
        <v>118</v>
      </c>
      <c r="F289" s="14">
        <v>136</v>
      </c>
      <c r="G289" s="49">
        <f t="shared" si="29"/>
        <v>-13.23529411764706</v>
      </c>
      <c r="H289" s="33">
        <f t="shared" si="30"/>
        <v>0.44409318429867145</v>
      </c>
      <c r="I289" s="33">
        <f t="shared" si="31"/>
        <v>0.44587240180971738</v>
      </c>
      <c r="J289" s="20">
        <v>445</v>
      </c>
      <c r="K289" s="14">
        <v>674</v>
      </c>
      <c r="L289" s="49">
        <f t="shared" si="32"/>
        <v>-33.976261127596445</v>
      </c>
      <c r="M289" s="33">
        <f t="shared" si="33"/>
        <v>0.17290819934566876</v>
      </c>
      <c r="N289" s="34">
        <f t="shared" si="34"/>
        <v>0.21889726443374136</v>
      </c>
    </row>
    <row r="290" spans="1:14" hidden="1" outlineLevel="1" x14ac:dyDescent="0.35">
      <c r="A290" s="36"/>
      <c r="B290" s="50" t="s">
        <v>308</v>
      </c>
      <c r="C290" s="42">
        <f t="shared" si="28"/>
        <v>-69.640479360852197</v>
      </c>
      <c r="D290" s="48"/>
      <c r="E290" s="20">
        <v>50</v>
      </c>
      <c r="F290" s="14">
        <v>19</v>
      </c>
      <c r="G290" s="49">
        <f t="shared" si="29"/>
        <v>163.15789473684211</v>
      </c>
      <c r="H290" s="33">
        <f t="shared" si="30"/>
        <v>0.18817507809265741</v>
      </c>
      <c r="I290" s="33">
        <f t="shared" si="31"/>
        <v>6.2290997311651698E-2</v>
      </c>
      <c r="J290" s="20">
        <v>228</v>
      </c>
      <c r="K290" s="14">
        <v>751</v>
      </c>
      <c r="L290" s="49">
        <f t="shared" si="32"/>
        <v>-69.640479360852197</v>
      </c>
      <c r="M290" s="33">
        <f t="shared" si="33"/>
        <v>8.8591167305196575E-2</v>
      </c>
      <c r="N290" s="34">
        <f t="shared" si="34"/>
        <v>0.24390481541504416</v>
      </c>
    </row>
    <row r="291" spans="1:14" hidden="1" outlineLevel="1" x14ac:dyDescent="0.35">
      <c r="A291" s="36"/>
      <c r="B291" s="50" t="s">
        <v>309</v>
      </c>
      <c r="C291" s="42">
        <f t="shared" si="28"/>
        <v>-99.571428571428569</v>
      </c>
      <c r="D291" s="48"/>
      <c r="E291" s="20">
        <v>0</v>
      </c>
      <c r="F291" s="14">
        <v>28</v>
      </c>
      <c r="G291" s="49">
        <f t="shared" si="29"/>
        <v>-100</v>
      </c>
      <c r="H291" s="33" t="str">
        <f t="shared" si="30"/>
        <v/>
      </c>
      <c r="I291" s="33">
        <f t="shared" si="31"/>
        <v>9.179725919611828E-2</v>
      </c>
      <c r="J291" s="20">
        <v>3</v>
      </c>
      <c r="K291" s="14">
        <v>700</v>
      </c>
      <c r="L291" s="49">
        <f t="shared" si="32"/>
        <v>-99.571428571428569</v>
      </c>
      <c r="M291" s="33">
        <f t="shared" si="33"/>
        <v>1.1656732540157445E-3</v>
      </c>
      <c r="N291" s="34">
        <f t="shared" si="34"/>
        <v>0.22734137255729817</v>
      </c>
    </row>
    <row r="292" spans="1:14" hidden="1" outlineLevel="1" x14ac:dyDescent="0.35">
      <c r="A292" s="36"/>
      <c r="B292" s="50" t="s">
        <v>310</v>
      </c>
      <c r="C292" s="42">
        <f t="shared" si="28"/>
        <v>-96.551724137931032</v>
      </c>
      <c r="D292" s="48"/>
      <c r="E292" s="20">
        <v>0</v>
      </c>
      <c r="F292" s="14">
        <v>1</v>
      </c>
      <c r="G292" s="49">
        <f t="shared" si="29"/>
        <v>-100</v>
      </c>
      <c r="H292" s="33" t="str">
        <f t="shared" si="30"/>
        <v/>
      </c>
      <c r="I292" s="33">
        <f t="shared" si="31"/>
        <v>3.2784735427185104E-3</v>
      </c>
      <c r="J292" s="20">
        <v>1</v>
      </c>
      <c r="K292" s="14">
        <v>29</v>
      </c>
      <c r="L292" s="49">
        <f t="shared" si="32"/>
        <v>-96.551724137931032</v>
      </c>
      <c r="M292" s="33">
        <f t="shared" si="33"/>
        <v>3.8855775133858151E-4</v>
      </c>
      <c r="N292" s="34">
        <f t="shared" si="34"/>
        <v>9.4184282916594947E-3</v>
      </c>
    </row>
    <row r="293" spans="1:14" hidden="1" outlineLevel="1" x14ac:dyDescent="0.35">
      <c r="A293" s="36"/>
      <c r="B293" s="50" t="s">
        <v>311</v>
      </c>
      <c r="C293" s="42">
        <f t="shared" si="28"/>
        <v>-100</v>
      </c>
      <c r="D293" s="48"/>
      <c r="E293" s="20">
        <v>0</v>
      </c>
      <c r="F293" s="14">
        <v>0</v>
      </c>
      <c r="G293" s="49" t="str">
        <f t="shared" si="29"/>
        <v/>
      </c>
      <c r="H293" s="33" t="str">
        <f t="shared" si="30"/>
        <v/>
      </c>
      <c r="I293" s="33" t="str">
        <f t="shared" si="31"/>
        <v/>
      </c>
      <c r="J293" s="20">
        <v>0</v>
      </c>
      <c r="K293" s="14">
        <v>13</v>
      </c>
      <c r="L293" s="49">
        <f t="shared" si="32"/>
        <v>-100</v>
      </c>
      <c r="M293" s="33" t="str">
        <f t="shared" si="33"/>
        <v/>
      </c>
      <c r="N293" s="34">
        <f t="shared" si="34"/>
        <v>4.2220540617783943E-3</v>
      </c>
    </row>
    <row r="294" spans="1:14" collapsed="1" x14ac:dyDescent="0.35">
      <c r="A294" s="36" t="s">
        <v>312</v>
      </c>
      <c r="B294" s="1" t="s">
        <v>313</v>
      </c>
      <c r="C294" s="42" t="str">
        <f t="shared" si="28"/>
        <v/>
      </c>
      <c r="D294" s="48"/>
      <c r="E294" s="20">
        <v>167</v>
      </c>
      <c r="F294" s="14">
        <v>0</v>
      </c>
      <c r="G294" s="49" t="str">
        <f t="shared" si="29"/>
        <v/>
      </c>
      <c r="H294" s="33">
        <f t="shared" si="30"/>
        <v>0.62850476082947582</v>
      </c>
      <c r="I294" s="33" t="str">
        <f t="shared" si="31"/>
        <v/>
      </c>
      <c r="J294" s="20">
        <v>1378</v>
      </c>
      <c r="K294" s="14">
        <v>0</v>
      </c>
      <c r="L294" s="49" t="str">
        <f t="shared" si="32"/>
        <v/>
      </c>
      <c r="M294" s="33">
        <f t="shared" si="33"/>
        <v>0.53543258134456517</v>
      </c>
      <c r="N294" s="34" t="str">
        <f t="shared" si="34"/>
        <v/>
      </c>
    </row>
    <row r="295" spans="1:14" hidden="1" outlineLevel="1" x14ac:dyDescent="0.35">
      <c r="A295" s="36"/>
      <c r="B295" s="50">
        <v>2</v>
      </c>
      <c r="C295" s="42" t="str">
        <f t="shared" si="28"/>
        <v/>
      </c>
      <c r="D295" s="48"/>
      <c r="E295" s="20">
        <v>166</v>
      </c>
      <c r="F295" s="14">
        <v>0</v>
      </c>
      <c r="G295" s="49" t="str">
        <f t="shared" si="29"/>
        <v/>
      </c>
      <c r="H295" s="33">
        <f t="shared" si="30"/>
        <v>0.62474125926762258</v>
      </c>
      <c r="I295" s="33" t="str">
        <f t="shared" si="31"/>
        <v/>
      </c>
      <c r="J295" s="20">
        <v>1362</v>
      </c>
      <c r="K295" s="14">
        <v>0</v>
      </c>
      <c r="L295" s="49" t="str">
        <f t="shared" si="32"/>
        <v/>
      </c>
      <c r="M295" s="33">
        <f t="shared" si="33"/>
        <v>0.52921565732314801</v>
      </c>
      <c r="N295" s="34" t="str">
        <f t="shared" si="34"/>
        <v/>
      </c>
    </row>
    <row r="296" spans="1:14" hidden="1" outlineLevel="1" x14ac:dyDescent="0.35">
      <c r="A296" s="36"/>
      <c r="B296" s="50">
        <v>1</v>
      </c>
      <c r="C296" s="42" t="str">
        <f t="shared" si="28"/>
        <v/>
      </c>
      <c r="D296" s="48"/>
      <c r="E296" s="20">
        <v>1</v>
      </c>
      <c r="F296" s="14">
        <v>0</v>
      </c>
      <c r="G296" s="49" t="str">
        <f t="shared" si="29"/>
        <v/>
      </c>
      <c r="H296" s="33">
        <f t="shared" si="30"/>
        <v>3.763501561853148E-3</v>
      </c>
      <c r="I296" s="33" t="str">
        <f t="shared" si="31"/>
        <v/>
      </c>
      <c r="J296" s="20">
        <v>16</v>
      </c>
      <c r="K296" s="14">
        <v>0</v>
      </c>
      <c r="L296" s="49" t="str">
        <f t="shared" si="32"/>
        <v/>
      </c>
      <c r="M296" s="33">
        <f t="shared" si="33"/>
        <v>6.2169240214173041E-3</v>
      </c>
      <c r="N296" s="34" t="str">
        <f t="shared" si="34"/>
        <v/>
      </c>
    </row>
    <row r="297" spans="1:14" collapsed="1" x14ac:dyDescent="0.35">
      <c r="A297" s="36" t="s">
        <v>314</v>
      </c>
      <c r="B297" s="1" t="s">
        <v>315</v>
      </c>
      <c r="C297" s="42">
        <f t="shared" si="28"/>
        <v>-47.759433962264154</v>
      </c>
      <c r="D297" s="48"/>
      <c r="E297" s="20">
        <v>110</v>
      </c>
      <c r="F297" s="14">
        <v>249</v>
      </c>
      <c r="G297" s="49">
        <f t="shared" si="29"/>
        <v>-55.823293172690761</v>
      </c>
      <c r="H297" s="33">
        <f t="shared" si="30"/>
        <v>0.41398517180384631</v>
      </c>
      <c r="I297" s="33">
        <f t="shared" si="31"/>
        <v>0.81633991213690904</v>
      </c>
      <c r="J297" s="20">
        <v>1329</v>
      </c>
      <c r="K297" s="14">
        <v>2544</v>
      </c>
      <c r="L297" s="49">
        <f t="shared" si="32"/>
        <v>-47.759433962264154</v>
      </c>
      <c r="M297" s="33">
        <f t="shared" si="33"/>
        <v>0.51639325152897475</v>
      </c>
      <c r="N297" s="34">
        <f t="shared" si="34"/>
        <v>0.82622350255109489</v>
      </c>
    </row>
    <row r="298" spans="1:14" hidden="1" outlineLevel="1" x14ac:dyDescent="0.35">
      <c r="A298" s="36"/>
      <c r="B298" s="50" t="s">
        <v>316</v>
      </c>
      <c r="C298" s="42">
        <f t="shared" si="28"/>
        <v>-63.800424628450102</v>
      </c>
      <c r="D298" s="48"/>
      <c r="E298" s="20">
        <v>13</v>
      </c>
      <c r="F298" s="14">
        <v>71</v>
      </c>
      <c r="G298" s="49">
        <f t="shared" si="29"/>
        <v>-81.690140845070431</v>
      </c>
      <c r="H298" s="33">
        <f t="shared" si="30"/>
        <v>4.8925520304090926E-2</v>
      </c>
      <c r="I298" s="33">
        <f t="shared" si="31"/>
        <v>0.23277162153301423</v>
      </c>
      <c r="J298" s="20">
        <v>341</v>
      </c>
      <c r="K298" s="14">
        <v>942</v>
      </c>
      <c r="L298" s="49">
        <f t="shared" si="32"/>
        <v>-63.800424628450102</v>
      </c>
      <c r="M298" s="33">
        <f t="shared" si="33"/>
        <v>0.13249819320645628</v>
      </c>
      <c r="N298" s="34">
        <f t="shared" si="34"/>
        <v>0.30593653278424982</v>
      </c>
    </row>
    <row r="299" spans="1:14" hidden="1" outlineLevel="1" x14ac:dyDescent="0.35">
      <c r="A299" s="36"/>
      <c r="B299" s="50" t="s">
        <v>317</v>
      </c>
      <c r="C299" s="42">
        <f t="shared" si="28"/>
        <v>-42.514970059880241</v>
      </c>
      <c r="D299" s="48"/>
      <c r="E299" s="20">
        <v>20</v>
      </c>
      <c r="F299" s="14">
        <v>54</v>
      </c>
      <c r="G299" s="49">
        <f t="shared" si="29"/>
        <v>-62.962962962962962</v>
      </c>
      <c r="H299" s="33">
        <f t="shared" si="30"/>
        <v>7.5270031237062968E-2</v>
      </c>
      <c r="I299" s="33">
        <f t="shared" si="31"/>
        <v>0.17703757130679956</v>
      </c>
      <c r="J299" s="20">
        <v>288</v>
      </c>
      <c r="K299" s="14">
        <v>501</v>
      </c>
      <c r="L299" s="49">
        <f t="shared" si="32"/>
        <v>-42.514970059880241</v>
      </c>
      <c r="M299" s="33">
        <f t="shared" si="33"/>
        <v>0.11190463238551146</v>
      </c>
      <c r="N299" s="34">
        <f t="shared" si="34"/>
        <v>0.16271146807315195</v>
      </c>
    </row>
    <row r="300" spans="1:14" hidden="1" outlineLevel="1" x14ac:dyDescent="0.35">
      <c r="A300" s="36"/>
      <c r="B300" s="50" t="s">
        <v>318</v>
      </c>
      <c r="C300" s="42">
        <f t="shared" si="28"/>
        <v>-66.706161137440759</v>
      </c>
      <c r="D300" s="48"/>
      <c r="E300" s="20">
        <v>34</v>
      </c>
      <c r="F300" s="14">
        <v>90</v>
      </c>
      <c r="G300" s="49">
        <f t="shared" si="29"/>
        <v>-62.222222222222221</v>
      </c>
      <c r="H300" s="33">
        <f t="shared" si="30"/>
        <v>0.12795905310300704</v>
      </c>
      <c r="I300" s="33">
        <f t="shared" si="31"/>
        <v>0.29506261884466595</v>
      </c>
      <c r="J300" s="20">
        <v>281</v>
      </c>
      <c r="K300" s="14">
        <v>844</v>
      </c>
      <c r="L300" s="49">
        <f t="shared" si="32"/>
        <v>-66.706161137440759</v>
      </c>
      <c r="M300" s="33">
        <f t="shared" si="33"/>
        <v>0.10918472812614138</v>
      </c>
      <c r="N300" s="34">
        <f t="shared" si="34"/>
        <v>0.27410874062622803</v>
      </c>
    </row>
    <row r="301" spans="1:14" hidden="1" outlineLevel="1" x14ac:dyDescent="0.35">
      <c r="A301" s="36"/>
      <c r="B301" s="50" t="s">
        <v>319</v>
      </c>
      <c r="C301" s="42">
        <f t="shared" si="28"/>
        <v>21.052631578947366</v>
      </c>
      <c r="D301" s="48"/>
      <c r="E301" s="20">
        <v>27</v>
      </c>
      <c r="F301" s="14">
        <v>34</v>
      </c>
      <c r="G301" s="49">
        <f t="shared" si="29"/>
        <v>-20.588235294117645</v>
      </c>
      <c r="H301" s="33">
        <f t="shared" si="30"/>
        <v>0.101614542170035</v>
      </c>
      <c r="I301" s="33">
        <f t="shared" si="31"/>
        <v>0.11146810045242934</v>
      </c>
      <c r="J301" s="20">
        <v>276</v>
      </c>
      <c r="K301" s="14">
        <v>228</v>
      </c>
      <c r="L301" s="49">
        <f t="shared" si="32"/>
        <v>21.052631578947366</v>
      </c>
      <c r="M301" s="33">
        <f t="shared" si="33"/>
        <v>0.10724193936944848</v>
      </c>
      <c r="N301" s="34">
        <f t="shared" si="34"/>
        <v>7.4048332775805678E-2</v>
      </c>
    </row>
    <row r="302" spans="1:14" hidden="1" outlineLevel="1" x14ac:dyDescent="0.35">
      <c r="A302" s="36"/>
      <c r="B302" s="50" t="s">
        <v>320</v>
      </c>
      <c r="C302" s="42" t="str">
        <f t="shared" si="28"/>
        <v/>
      </c>
      <c r="D302" s="48"/>
      <c r="E302" s="20">
        <v>16</v>
      </c>
      <c r="F302" s="14">
        <v>0</v>
      </c>
      <c r="G302" s="49" t="str">
        <f t="shared" si="29"/>
        <v/>
      </c>
      <c r="H302" s="33">
        <f t="shared" si="30"/>
        <v>6.0216024989650369E-2</v>
      </c>
      <c r="I302" s="33" t="str">
        <f t="shared" si="31"/>
        <v/>
      </c>
      <c r="J302" s="20">
        <v>143</v>
      </c>
      <c r="K302" s="14">
        <v>0</v>
      </c>
      <c r="L302" s="49" t="str">
        <f t="shared" si="32"/>
        <v/>
      </c>
      <c r="M302" s="33">
        <f t="shared" si="33"/>
        <v>5.5563758441417144E-2</v>
      </c>
      <c r="N302" s="34" t="str">
        <f t="shared" si="34"/>
        <v/>
      </c>
    </row>
    <row r="303" spans="1:14" hidden="1" outlineLevel="1" x14ac:dyDescent="0.35">
      <c r="A303" s="36"/>
      <c r="B303" s="50" t="s">
        <v>321</v>
      </c>
      <c r="C303" s="42">
        <f t="shared" si="28"/>
        <v>-100</v>
      </c>
      <c r="D303" s="48"/>
      <c r="E303" s="20">
        <v>0</v>
      </c>
      <c r="F303" s="14">
        <v>0</v>
      </c>
      <c r="G303" s="49" t="str">
        <f t="shared" si="29"/>
        <v/>
      </c>
      <c r="H303" s="33" t="str">
        <f t="shared" si="30"/>
        <v/>
      </c>
      <c r="I303" s="33" t="str">
        <f t="shared" si="31"/>
        <v/>
      </c>
      <c r="J303" s="20">
        <v>0</v>
      </c>
      <c r="K303" s="14">
        <v>29</v>
      </c>
      <c r="L303" s="49">
        <f t="shared" si="32"/>
        <v>-100</v>
      </c>
      <c r="M303" s="33" t="str">
        <f t="shared" si="33"/>
        <v/>
      </c>
      <c r="N303" s="34">
        <f t="shared" si="34"/>
        <v>9.4184282916594947E-3</v>
      </c>
    </row>
    <row r="304" spans="1:14" collapsed="1" x14ac:dyDescent="0.35">
      <c r="A304" s="36" t="s">
        <v>322</v>
      </c>
      <c r="B304" s="1" t="s">
        <v>323</v>
      </c>
      <c r="C304" s="42">
        <f t="shared" si="28"/>
        <v>-36.60665575559193</v>
      </c>
      <c r="D304" s="48"/>
      <c r="E304" s="20">
        <v>93</v>
      </c>
      <c r="F304" s="14">
        <v>197</v>
      </c>
      <c r="G304" s="49">
        <f t="shared" si="29"/>
        <v>-52.791878172588838</v>
      </c>
      <c r="H304" s="33">
        <f t="shared" si="30"/>
        <v>0.35000564525234279</v>
      </c>
      <c r="I304" s="33">
        <f t="shared" si="31"/>
        <v>0.64585928791554659</v>
      </c>
      <c r="J304" s="20">
        <v>1162</v>
      </c>
      <c r="K304" s="14">
        <v>1833</v>
      </c>
      <c r="L304" s="49">
        <f t="shared" si="32"/>
        <v>-36.60665575559193</v>
      </c>
      <c r="M304" s="33">
        <f t="shared" si="33"/>
        <v>0.45150410705543165</v>
      </c>
      <c r="N304" s="34">
        <f t="shared" si="34"/>
        <v>0.59530962271075361</v>
      </c>
    </row>
    <row r="305" spans="1:14" hidden="1" outlineLevel="1" x14ac:dyDescent="0.35">
      <c r="A305" s="36"/>
      <c r="B305" s="50" t="s">
        <v>323</v>
      </c>
      <c r="C305" s="42">
        <f t="shared" si="28"/>
        <v>-16.458852867830423</v>
      </c>
      <c r="D305" s="48"/>
      <c r="E305" s="20">
        <v>56</v>
      </c>
      <c r="F305" s="14">
        <v>105</v>
      </c>
      <c r="G305" s="49">
        <f t="shared" si="29"/>
        <v>-46.666666666666664</v>
      </c>
      <c r="H305" s="33">
        <f t="shared" si="30"/>
        <v>0.21075608746377628</v>
      </c>
      <c r="I305" s="33">
        <f t="shared" si="31"/>
        <v>0.34423972198544356</v>
      </c>
      <c r="J305" s="20">
        <v>670</v>
      </c>
      <c r="K305" s="14">
        <v>802</v>
      </c>
      <c r="L305" s="49">
        <f t="shared" si="32"/>
        <v>-16.458852867830423</v>
      </c>
      <c r="M305" s="33">
        <f t="shared" si="33"/>
        <v>0.26033369339684959</v>
      </c>
      <c r="N305" s="34">
        <f t="shared" si="34"/>
        <v>0.26046825827279019</v>
      </c>
    </row>
    <row r="306" spans="1:14" hidden="1" outlineLevel="1" x14ac:dyDescent="0.35">
      <c r="A306" s="36"/>
      <c r="B306" s="50" t="s">
        <v>324</v>
      </c>
      <c r="C306" s="42">
        <f t="shared" si="28"/>
        <v>-41.383647798742139</v>
      </c>
      <c r="D306" s="48"/>
      <c r="E306" s="20">
        <v>37</v>
      </c>
      <c r="F306" s="14">
        <v>86</v>
      </c>
      <c r="G306" s="49">
        <f t="shared" si="29"/>
        <v>-56.97674418604651</v>
      </c>
      <c r="H306" s="33">
        <f t="shared" si="30"/>
        <v>0.13924955778856649</v>
      </c>
      <c r="I306" s="33">
        <f t="shared" si="31"/>
        <v>0.2819487246737919</v>
      </c>
      <c r="J306" s="20">
        <v>466</v>
      </c>
      <c r="K306" s="14">
        <v>795</v>
      </c>
      <c r="L306" s="49">
        <f t="shared" si="32"/>
        <v>-41.383647798742139</v>
      </c>
      <c r="M306" s="33">
        <f t="shared" si="33"/>
        <v>0.18106791212377896</v>
      </c>
      <c r="N306" s="34">
        <f t="shared" si="34"/>
        <v>0.25819484454721719</v>
      </c>
    </row>
    <row r="307" spans="1:14" hidden="1" outlineLevel="1" x14ac:dyDescent="0.35">
      <c r="A307" s="36"/>
      <c r="B307" s="50" t="s">
        <v>325</v>
      </c>
      <c r="C307" s="42">
        <f t="shared" si="28"/>
        <v>-63.380281690140848</v>
      </c>
      <c r="D307" s="48"/>
      <c r="E307" s="20">
        <v>0</v>
      </c>
      <c r="F307" s="14">
        <v>4</v>
      </c>
      <c r="G307" s="49">
        <f t="shared" si="29"/>
        <v>-100</v>
      </c>
      <c r="H307" s="33" t="str">
        <f t="shared" si="30"/>
        <v/>
      </c>
      <c r="I307" s="33">
        <f t="shared" si="31"/>
        <v>1.3113894170874042E-2</v>
      </c>
      <c r="J307" s="20">
        <v>26</v>
      </c>
      <c r="K307" s="14">
        <v>71</v>
      </c>
      <c r="L307" s="49">
        <f t="shared" si="32"/>
        <v>-63.380281690140848</v>
      </c>
      <c r="M307" s="33">
        <f t="shared" si="33"/>
        <v>1.0102501534803118E-2</v>
      </c>
      <c r="N307" s="34">
        <f t="shared" si="34"/>
        <v>2.3058910645097384E-2</v>
      </c>
    </row>
    <row r="308" spans="1:14" hidden="1" outlineLevel="1" x14ac:dyDescent="0.35">
      <c r="A308" s="36"/>
      <c r="B308" s="50" t="s">
        <v>326</v>
      </c>
      <c r="C308" s="42">
        <f t="shared" si="28"/>
        <v>-100</v>
      </c>
      <c r="D308" s="48"/>
      <c r="E308" s="20">
        <v>0</v>
      </c>
      <c r="F308" s="14">
        <v>2</v>
      </c>
      <c r="G308" s="49">
        <f t="shared" si="29"/>
        <v>-100</v>
      </c>
      <c r="H308" s="33" t="str">
        <f t="shared" si="30"/>
        <v/>
      </c>
      <c r="I308" s="33">
        <f t="shared" si="31"/>
        <v>6.5569470854370208E-3</v>
      </c>
      <c r="J308" s="20">
        <v>0</v>
      </c>
      <c r="K308" s="14">
        <v>165</v>
      </c>
      <c r="L308" s="49">
        <f t="shared" si="32"/>
        <v>-100</v>
      </c>
      <c r="M308" s="33" t="str">
        <f t="shared" si="33"/>
        <v/>
      </c>
      <c r="N308" s="34">
        <f t="shared" si="34"/>
        <v>5.3587609245648843E-2</v>
      </c>
    </row>
    <row r="309" spans="1:14" collapsed="1" x14ac:dyDescent="0.35">
      <c r="A309" s="36" t="s">
        <v>327</v>
      </c>
      <c r="B309" s="1" t="s">
        <v>328</v>
      </c>
      <c r="C309" s="42">
        <f t="shared" si="28"/>
        <v>1.0403120936280885</v>
      </c>
      <c r="D309" s="48"/>
      <c r="E309" s="20">
        <v>63</v>
      </c>
      <c r="F309" s="14">
        <v>71</v>
      </c>
      <c r="G309" s="49">
        <f t="shared" si="29"/>
        <v>-11.267605633802818</v>
      </c>
      <c r="H309" s="33">
        <f t="shared" si="30"/>
        <v>0.23710059839674832</v>
      </c>
      <c r="I309" s="33">
        <f t="shared" si="31"/>
        <v>0.23277162153301423</v>
      </c>
      <c r="J309" s="20">
        <v>777</v>
      </c>
      <c r="K309" s="14">
        <v>769</v>
      </c>
      <c r="L309" s="49">
        <f t="shared" si="32"/>
        <v>1.0403120936280885</v>
      </c>
      <c r="M309" s="33">
        <f t="shared" si="33"/>
        <v>0.30190937279007779</v>
      </c>
      <c r="N309" s="34">
        <f t="shared" si="34"/>
        <v>0.24975073642366039</v>
      </c>
    </row>
    <row r="310" spans="1:14" hidden="1" outlineLevel="1" x14ac:dyDescent="0.35">
      <c r="A310" s="36"/>
      <c r="B310" s="50" t="s">
        <v>329</v>
      </c>
      <c r="C310" s="42">
        <f t="shared" si="28"/>
        <v>-15.591397849462366</v>
      </c>
      <c r="D310" s="48"/>
      <c r="E310" s="20">
        <v>28</v>
      </c>
      <c r="F310" s="14">
        <v>44</v>
      </c>
      <c r="G310" s="49">
        <f t="shared" si="29"/>
        <v>-36.363636363636367</v>
      </c>
      <c r="H310" s="33">
        <f t="shared" si="30"/>
        <v>0.10537804373188814</v>
      </c>
      <c r="I310" s="33">
        <f t="shared" si="31"/>
        <v>0.14425283587961446</v>
      </c>
      <c r="J310" s="20">
        <v>314</v>
      </c>
      <c r="K310" s="14">
        <v>372</v>
      </c>
      <c r="L310" s="49">
        <f t="shared" si="32"/>
        <v>-15.591397849462366</v>
      </c>
      <c r="M310" s="33">
        <f t="shared" si="33"/>
        <v>0.12200713392031456</v>
      </c>
      <c r="N310" s="34">
        <f t="shared" si="34"/>
        <v>0.1208157008447356</v>
      </c>
    </row>
    <row r="311" spans="1:14" hidden="1" outlineLevel="1" x14ac:dyDescent="0.35">
      <c r="A311" s="36"/>
      <c r="B311" s="50" t="s">
        <v>330</v>
      </c>
      <c r="C311" s="42">
        <f t="shared" si="28"/>
        <v>6.3414634146341466</v>
      </c>
      <c r="D311" s="48"/>
      <c r="E311" s="20">
        <v>25</v>
      </c>
      <c r="F311" s="14">
        <v>13</v>
      </c>
      <c r="G311" s="49">
        <f t="shared" si="29"/>
        <v>92.307692307692307</v>
      </c>
      <c r="H311" s="33">
        <f t="shared" si="30"/>
        <v>9.4087539046328703E-2</v>
      </c>
      <c r="I311" s="33">
        <f t="shared" si="31"/>
        <v>4.2620156055340634E-2</v>
      </c>
      <c r="J311" s="20">
        <v>218</v>
      </c>
      <c r="K311" s="14">
        <v>205</v>
      </c>
      <c r="L311" s="49">
        <f t="shared" si="32"/>
        <v>6.3414634146341466</v>
      </c>
      <c r="M311" s="33">
        <f t="shared" si="33"/>
        <v>8.4705589791810754E-2</v>
      </c>
      <c r="N311" s="34">
        <f t="shared" si="34"/>
        <v>6.6578544820351596E-2</v>
      </c>
    </row>
    <row r="312" spans="1:14" hidden="1" outlineLevel="1" x14ac:dyDescent="0.35">
      <c r="A312" s="36"/>
      <c r="B312" s="50" t="s">
        <v>331</v>
      </c>
      <c r="C312" s="42">
        <f t="shared" si="28"/>
        <v>16.8</v>
      </c>
      <c r="D312" s="48"/>
      <c r="E312" s="20">
        <v>0</v>
      </c>
      <c r="F312" s="14">
        <v>6</v>
      </c>
      <c r="G312" s="49">
        <f t="shared" si="29"/>
        <v>-100</v>
      </c>
      <c r="H312" s="33" t="str">
        <f t="shared" si="30"/>
        <v/>
      </c>
      <c r="I312" s="33">
        <f t="shared" si="31"/>
        <v>1.9670841256311064E-2</v>
      </c>
      <c r="J312" s="20">
        <v>146</v>
      </c>
      <c r="K312" s="14">
        <v>125</v>
      </c>
      <c r="L312" s="49">
        <f t="shared" si="32"/>
        <v>16.8</v>
      </c>
      <c r="M312" s="33">
        <f t="shared" si="33"/>
        <v>5.6729431695432896E-2</v>
      </c>
      <c r="N312" s="34">
        <f t="shared" si="34"/>
        <v>4.0596673670946097E-2</v>
      </c>
    </row>
    <row r="313" spans="1:14" hidden="1" outlineLevel="1" x14ac:dyDescent="0.35">
      <c r="A313" s="36"/>
      <c r="B313" s="50" t="s">
        <v>332</v>
      </c>
      <c r="C313" s="42" t="str">
        <f t="shared" si="28"/>
        <v/>
      </c>
      <c r="D313" s="48"/>
      <c r="E313" s="20">
        <v>10</v>
      </c>
      <c r="F313" s="14">
        <v>0</v>
      </c>
      <c r="G313" s="49" t="str">
        <f t="shared" si="29"/>
        <v/>
      </c>
      <c r="H313" s="33">
        <f t="shared" si="30"/>
        <v>3.7635015618531484E-2</v>
      </c>
      <c r="I313" s="33" t="str">
        <f t="shared" si="31"/>
        <v/>
      </c>
      <c r="J313" s="20">
        <v>72</v>
      </c>
      <c r="K313" s="14">
        <v>0</v>
      </c>
      <c r="L313" s="49" t="str">
        <f t="shared" si="32"/>
        <v/>
      </c>
      <c r="M313" s="33">
        <f t="shared" si="33"/>
        <v>2.7976158096377865E-2</v>
      </c>
      <c r="N313" s="34" t="str">
        <f t="shared" si="34"/>
        <v/>
      </c>
    </row>
    <row r="314" spans="1:14" hidden="1" outlineLevel="1" x14ac:dyDescent="0.35">
      <c r="A314" s="36"/>
      <c r="B314" s="50" t="s">
        <v>333</v>
      </c>
      <c r="C314" s="42">
        <f t="shared" si="28"/>
        <v>-59.701492537313428</v>
      </c>
      <c r="D314" s="48"/>
      <c r="E314" s="20">
        <v>0</v>
      </c>
      <c r="F314" s="14">
        <v>8</v>
      </c>
      <c r="G314" s="49">
        <f t="shared" si="29"/>
        <v>-100</v>
      </c>
      <c r="H314" s="33" t="str">
        <f t="shared" si="30"/>
        <v/>
      </c>
      <c r="I314" s="33">
        <f t="shared" si="31"/>
        <v>2.6227788341748083E-2</v>
      </c>
      <c r="J314" s="20">
        <v>27</v>
      </c>
      <c r="K314" s="14">
        <v>67</v>
      </c>
      <c r="L314" s="49">
        <f t="shared" si="32"/>
        <v>-59.701492537313428</v>
      </c>
      <c r="M314" s="33">
        <f t="shared" si="33"/>
        <v>1.0491059286141699E-2</v>
      </c>
      <c r="N314" s="34">
        <f t="shared" si="34"/>
        <v>2.1759817087627108E-2</v>
      </c>
    </row>
    <row r="315" spans="1:14" collapsed="1" x14ac:dyDescent="0.35">
      <c r="A315" s="36" t="s">
        <v>334</v>
      </c>
      <c r="B315" s="1" t="s">
        <v>335</v>
      </c>
      <c r="C315" s="42">
        <f t="shared" si="28"/>
        <v>-28.723404255319153</v>
      </c>
      <c r="D315" s="48"/>
      <c r="E315" s="20">
        <v>58</v>
      </c>
      <c r="F315" s="14">
        <v>82</v>
      </c>
      <c r="G315" s="49">
        <f t="shared" si="29"/>
        <v>-29.268292682926827</v>
      </c>
      <c r="H315" s="33">
        <f t="shared" si="30"/>
        <v>0.21828309058748258</v>
      </c>
      <c r="I315" s="33">
        <f t="shared" si="31"/>
        <v>0.26883483050291784</v>
      </c>
      <c r="J315" s="20">
        <v>670</v>
      </c>
      <c r="K315" s="14">
        <v>940</v>
      </c>
      <c r="L315" s="49">
        <f t="shared" si="32"/>
        <v>-28.723404255319153</v>
      </c>
      <c r="M315" s="33">
        <f t="shared" si="33"/>
        <v>0.26033369339684959</v>
      </c>
      <c r="N315" s="34">
        <f t="shared" si="34"/>
        <v>0.30528698600551468</v>
      </c>
    </row>
    <row r="316" spans="1:14" hidden="1" outlineLevel="1" x14ac:dyDescent="0.35">
      <c r="A316" s="36"/>
      <c r="B316" s="50" t="s">
        <v>336</v>
      </c>
      <c r="C316" s="42">
        <f t="shared" si="28"/>
        <v>-49.883449883449885</v>
      </c>
      <c r="D316" s="48"/>
      <c r="E316" s="20">
        <v>45</v>
      </c>
      <c r="F316" s="14">
        <v>34</v>
      </c>
      <c r="G316" s="49">
        <f t="shared" si="29"/>
        <v>32.352941176470587</v>
      </c>
      <c r="H316" s="33">
        <f t="shared" si="30"/>
        <v>0.16935757028339166</v>
      </c>
      <c r="I316" s="33">
        <f t="shared" si="31"/>
        <v>0.11146810045242934</v>
      </c>
      <c r="J316" s="20">
        <v>215</v>
      </c>
      <c r="K316" s="14">
        <v>429</v>
      </c>
      <c r="L316" s="49">
        <f t="shared" si="32"/>
        <v>-49.883449883449885</v>
      </c>
      <c r="M316" s="33">
        <f t="shared" si="33"/>
        <v>8.3539916537795023E-2</v>
      </c>
      <c r="N316" s="34">
        <f t="shared" si="34"/>
        <v>0.13932778403868701</v>
      </c>
    </row>
    <row r="317" spans="1:14" hidden="1" outlineLevel="1" x14ac:dyDescent="0.35">
      <c r="A317" s="36"/>
      <c r="B317" s="50" t="s">
        <v>337</v>
      </c>
      <c r="C317" s="42">
        <f t="shared" si="28"/>
        <v>-20</v>
      </c>
      <c r="D317" s="48"/>
      <c r="E317" s="20">
        <v>11</v>
      </c>
      <c r="F317" s="14">
        <v>13</v>
      </c>
      <c r="G317" s="49">
        <f t="shared" si="29"/>
        <v>-15.384615384615385</v>
      </c>
      <c r="H317" s="33">
        <f t="shared" si="30"/>
        <v>4.1398517180384627E-2</v>
      </c>
      <c r="I317" s="33">
        <f t="shared" si="31"/>
        <v>4.2620156055340634E-2</v>
      </c>
      <c r="J317" s="20">
        <v>176</v>
      </c>
      <c r="K317" s="14">
        <v>220</v>
      </c>
      <c r="L317" s="49">
        <f t="shared" si="32"/>
        <v>-20</v>
      </c>
      <c r="M317" s="33">
        <f t="shared" si="33"/>
        <v>6.8386164235590338E-2</v>
      </c>
      <c r="N317" s="34">
        <f t="shared" si="34"/>
        <v>7.1450145660865133E-2</v>
      </c>
    </row>
    <row r="318" spans="1:14" hidden="1" outlineLevel="1" x14ac:dyDescent="0.35">
      <c r="A318" s="36"/>
      <c r="B318" s="50" t="s">
        <v>338</v>
      </c>
      <c r="C318" s="42">
        <f t="shared" si="28"/>
        <v>10.077519379844961</v>
      </c>
      <c r="D318" s="48"/>
      <c r="E318" s="20">
        <v>2</v>
      </c>
      <c r="F318" s="14">
        <v>27</v>
      </c>
      <c r="G318" s="49">
        <f t="shared" si="29"/>
        <v>-92.592592592592595</v>
      </c>
      <c r="H318" s="33">
        <f t="shared" si="30"/>
        <v>7.5270031237062961E-3</v>
      </c>
      <c r="I318" s="33">
        <f t="shared" si="31"/>
        <v>8.8518785653399781E-2</v>
      </c>
      <c r="J318" s="20">
        <v>142</v>
      </c>
      <c r="K318" s="14">
        <v>129</v>
      </c>
      <c r="L318" s="49">
        <f t="shared" si="32"/>
        <v>10.077519379844961</v>
      </c>
      <c r="M318" s="33">
        <f t="shared" si="33"/>
        <v>5.5175200690078571E-2</v>
      </c>
      <c r="N318" s="34">
        <f t="shared" si="34"/>
        <v>4.1895767228416377E-2</v>
      </c>
    </row>
    <row r="319" spans="1:14" hidden="1" outlineLevel="1" x14ac:dyDescent="0.35">
      <c r="A319" s="36"/>
      <c r="B319" s="50" t="s">
        <v>339</v>
      </c>
      <c r="C319" s="42">
        <f t="shared" si="28"/>
        <v>-15.702479338842975</v>
      </c>
      <c r="D319" s="48"/>
      <c r="E319" s="20">
        <v>0</v>
      </c>
      <c r="F319" s="14">
        <v>8</v>
      </c>
      <c r="G319" s="49">
        <f t="shared" si="29"/>
        <v>-100</v>
      </c>
      <c r="H319" s="33" t="str">
        <f t="shared" si="30"/>
        <v/>
      </c>
      <c r="I319" s="33">
        <f t="shared" si="31"/>
        <v>2.6227788341748083E-2</v>
      </c>
      <c r="J319" s="20">
        <v>102</v>
      </c>
      <c r="K319" s="14">
        <v>121</v>
      </c>
      <c r="L319" s="49">
        <f t="shared" si="32"/>
        <v>-15.702479338842975</v>
      </c>
      <c r="M319" s="33">
        <f t="shared" si="33"/>
        <v>3.9632890636535308E-2</v>
      </c>
      <c r="N319" s="34">
        <f t="shared" si="34"/>
        <v>3.9297580113475825E-2</v>
      </c>
    </row>
    <row r="320" spans="1:14" hidden="1" outlineLevel="1" x14ac:dyDescent="0.35">
      <c r="A320" s="36"/>
      <c r="B320" s="50" t="s">
        <v>340</v>
      </c>
      <c r="C320" s="42">
        <f t="shared" si="28"/>
        <v>-14.634146341463413</v>
      </c>
      <c r="D320" s="48"/>
      <c r="E320" s="20">
        <v>0</v>
      </c>
      <c r="F320" s="14">
        <v>0</v>
      </c>
      <c r="G320" s="49" t="str">
        <f t="shared" si="29"/>
        <v/>
      </c>
      <c r="H320" s="33" t="str">
        <f t="shared" si="30"/>
        <v/>
      </c>
      <c r="I320" s="33" t="str">
        <f t="shared" si="31"/>
        <v/>
      </c>
      <c r="J320" s="20">
        <v>35</v>
      </c>
      <c r="K320" s="14">
        <v>41</v>
      </c>
      <c r="L320" s="49">
        <f t="shared" si="32"/>
        <v>-14.634146341463413</v>
      </c>
      <c r="M320" s="33">
        <f t="shared" si="33"/>
        <v>1.3599521296850351E-2</v>
      </c>
      <c r="N320" s="34">
        <f t="shared" si="34"/>
        <v>1.3315708964070321E-2</v>
      </c>
    </row>
    <row r="321" spans="1:14" collapsed="1" x14ac:dyDescent="0.35">
      <c r="A321" s="36" t="s">
        <v>341</v>
      </c>
      <c r="B321" s="1" t="s">
        <v>342</v>
      </c>
      <c r="C321" s="42">
        <f t="shared" si="28"/>
        <v>-75.383228133453557</v>
      </c>
      <c r="D321" s="48"/>
      <c r="E321" s="20">
        <v>30</v>
      </c>
      <c r="F321" s="14">
        <v>36</v>
      </c>
      <c r="G321" s="49">
        <f t="shared" si="29"/>
        <v>-16.666666666666664</v>
      </c>
      <c r="H321" s="33">
        <f t="shared" si="30"/>
        <v>0.11290504685559444</v>
      </c>
      <c r="I321" s="33">
        <f t="shared" si="31"/>
        <v>0.11802504753786636</v>
      </c>
      <c r="J321" s="20">
        <v>273</v>
      </c>
      <c r="K321" s="14">
        <v>1109</v>
      </c>
      <c r="L321" s="49">
        <f t="shared" si="32"/>
        <v>-75.383228133453557</v>
      </c>
      <c r="M321" s="33">
        <f t="shared" si="33"/>
        <v>0.10607626611543272</v>
      </c>
      <c r="N321" s="34">
        <f t="shared" si="34"/>
        <v>0.36017368880863376</v>
      </c>
    </row>
    <row r="322" spans="1:14" hidden="1" outlineLevel="1" x14ac:dyDescent="0.35">
      <c r="A322" s="36"/>
      <c r="B322" s="50" t="s">
        <v>343</v>
      </c>
      <c r="C322" s="42">
        <f t="shared" si="28"/>
        <v>-60.666666666666671</v>
      </c>
      <c r="D322" s="48"/>
      <c r="E322" s="20">
        <v>1</v>
      </c>
      <c r="F322" s="14">
        <v>9</v>
      </c>
      <c r="G322" s="49">
        <f t="shared" si="29"/>
        <v>-88.888888888888886</v>
      </c>
      <c r="H322" s="33">
        <f t="shared" si="30"/>
        <v>3.763501561853148E-3</v>
      </c>
      <c r="I322" s="33">
        <f t="shared" si="31"/>
        <v>2.9506261884466589E-2</v>
      </c>
      <c r="J322" s="20">
        <v>118</v>
      </c>
      <c r="K322" s="14">
        <v>300</v>
      </c>
      <c r="L322" s="49">
        <f t="shared" si="32"/>
        <v>-60.666666666666671</v>
      </c>
      <c r="M322" s="33">
        <f t="shared" si="33"/>
        <v>4.5849814657952612E-2</v>
      </c>
      <c r="N322" s="34">
        <f t="shared" si="34"/>
        <v>9.7432016810270639E-2</v>
      </c>
    </row>
    <row r="323" spans="1:14" hidden="1" outlineLevel="1" x14ac:dyDescent="0.35">
      <c r="A323" s="36"/>
      <c r="B323" s="50" t="s">
        <v>344</v>
      </c>
      <c r="C323" s="42">
        <f t="shared" si="28"/>
        <v>-44.059405940594061</v>
      </c>
      <c r="D323" s="48"/>
      <c r="E323" s="20">
        <v>28</v>
      </c>
      <c r="F323" s="14">
        <v>23</v>
      </c>
      <c r="G323" s="49">
        <f t="shared" si="29"/>
        <v>21.739130434782609</v>
      </c>
      <c r="H323" s="33">
        <f t="shared" si="30"/>
        <v>0.10537804373188814</v>
      </c>
      <c r="I323" s="33">
        <f t="shared" si="31"/>
        <v>7.5404891482525729E-2</v>
      </c>
      <c r="J323" s="20">
        <v>113</v>
      </c>
      <c r="K323" s="14">
        <v>202</v>
      </c>
      <c r="L323" s="49">
        <f t="shared" si="32"/>
        <v>-44.059405940594061</v>
      </c>
      <c r="M323" s="33">
        <f t="shared" si="33"/>
        <v>4.3907025901259701E-2</v>
      </c>
      <c r="N323" s="34">
        <f t="shared" si="34"/>
        <v>6.5604224652248896E-2</v>
      </c>
    </row>
    <row r="324" spans="1:14" hidden="1" outlineLevel="1" x14ac:dyDescent="0.35">
      <c r="A324" s="36"/>
      <c r="B324" s="50" t="s">
        <v>345</v>
      </c>
      <c r="C324" s="42">
        <f t="shared" si="28"/>
        <v>-90.683229813664596</v>
      </c>
      <c r="D324" s="48"/>
      <c r="E324" s="20">
        <v>0</v>
      </c>
      <c r="F324" s="14">
        <v>1</v>
      </c>
      <c r="G324" s="49">
        <f t="shared" si="29"/>
        <v>-100</v>
      </c>
      <c r="H324" s="33" t="str">
        <f t="shared" si="30"/>
        <v/>
      </c>
      <c r="I324" s="33">
        <f t="shared" si="31"/>
        <v>3.2784735427185104E-3</v>
      </c>
      <c r="J324" s="20">
        <v>15</v>
      </c>
      <c r="K324" s="14">
        <v>161</v>
      </c>
      <c r="L324" s="49">
        <f t="shared" si="32"/>
        <v>-90.683229813664596</v>
      </c>
      <c r="M324" s="33">
        <f t="shared" si="33"/>
        <v>5.8283662700787213E-3</v>
      </c>
      <c r="N324" s="34">
        <f t="shared" si="34"/>
        <v>5.228851568817857E-2</v>
      </c>
    </row>
    <row r="325" spans="1:14" hidden="1" outlineLevel="1" x14ac:dyDescent="0.35">
      <c r="A325" s="36"/>
      <c r="B325" s="50" t="s">
        <v>346</v>
      </c>
      <c r="C325" s="42">
        <f t="shared" si="28"/>
        <v>-96.13095238095238</v>
      </c>
      <c r="D325" s="48"/>
      <c r="E325" s="20">
        <v>0</v>
      </c>
      <c r="F325" s="14">
        <v>0</v>
      </c>
      <c r="G325" s="49" t="str">
        <f t="shared" si="29"/>
        <v/>
      </c>
      <c r="H325" s="33" t="str">
        <f t="shared" si="30"/>
        <v/>
      </c>
      <c r="I325" s="33" t="str">
        <f t="shared" si="31"/>
        <v/>
      </c>
      <c r="J325" s="20">
        <v>13</v>
      </c>
      <c r="K325" s="14">
        <v>336</v>
      </c>
      <c r="L325" s="49">
        <f t="shared" si="32"/>
        <v>-96.13095238095238</v>
      </c>
      <c r="M325" s="33">
        <f t="shared" si="33"/>
        <v>5.0512507674015591E-3</v>
      </c>
      <c r="N325" s="34">
        <f t="shared" si="34"/>
        <v>0.10912385882750311</v>
      </c>
    </row>
    <row r="326" spans="1:14" hidden="1" outlineLevel="1" x14ac:dyDescent="0.35">
      <c r="A326" s="36"/>
      <c r="B326" s="50" t="s">
        <v>347</v>
      </c>
      <c r="C326" s="42">
        <f t="shared" si="28"/>
        <v>28.571428571428569</v>
      </c>
      <c r="D326" s="48"/>
      <c r="E326" s="20">
        <v>1</v>
      </c>
      <c r="F326" s="14">
        <v>1</v>
      </c>
      <c r="G326" s="49">
        <f t="shared" si="29"/>
        <v>0</v>
      </c>
      <c r="H326" s="33">
        <f t="shared" si="30"/>
        <v>3.763501561853148E-3</v>
      </c>
      <c r="I326" s="33">
        <f t="shared" si="31"/>
        <v>3.2784735427185104E-3</v>
      </c>
      <c r="J326" s="20">
        <v>9</v>
      </c>
      <c r="K326" s="14">
        <v>7</v>
      </c>
      <c r="L326" s="49">
        <f t="shared" si="32"/>
        <v>28.571428571428569</v>
      </c>
      <c r="M326" s="33">
        <f t="shared" si="33"/>
        <v>3.4970197620472331E-3</v>
      </c>
      <c r="N326" s="34">
        <f t="shared" si="34"/>
        <v>2.2734137255729816E-3</v>
      </c>
    </row>
    <row r="327" spans="1:14" hidden="1" outlineLevel="1" x14ac:dyDescent="0.35">
      <c r="A327" s="36"/>
      <c r="B327" s="50" t="s">
        <v>348</v>
      </c>
      <c r="C327" s="42">
        <f t="shared" si="28"/>
        <v>-94.680851063829792</v>
      </c>
      <c r="D327" s="48"/>
      <c r="E327" s="20">
        <v>0</v>
      </c>
      <c r="F327" s="14">
        <v>2</v>
      </c>
      <c r="G327" s="49">
        <f t="shared" si="29"/>
        <v>-100</v>
      </c>
      <c r="H327" s="33" t="str">
        <f t="shared" si="30"/>
        <v/>
      </c>
      <c r="I327" s="33">
        <f t="shared" si="31"/>
        <v>6.5569470854370208E-3</v>
      </c>
      <c r="J327" s="20">
        <v>5</v>
      </c>
      <c r="K327" s="14">
        <v>94</v>
      </c>
      <c r="L327" s="49">
        <f t="shared" si="32"/>
        <v>-94.680851063829792</v>
      </c>
      <c r="M327" s="33">
        <f t="shared" si="33"/>
        <v>1.9427887566929073E-3</v>
      </c>
      <c r="N327" s="34">
        <f t="shared" si="34"/>
        <v>3.0528698600551463E-2</v>
      </c>
    </row>
    <row r="328" spans="1:14" hidden="1" outlineLevel="1" x14ac:dyDescent="0.35">
      <c r="A328" s="36"/>
      <c r="B328" s="50" t="s">
        <v>349</v>
      </c>
      <c r="C328" s="42">
        <f t="shared" si="28"/>
        <v>-100</v>
      </c>
      <c r="D328" s="48"/>
      <c r="E328" s="20">
        <v>0</v>
      </c>
      <c r="F328" s="14">
        <v>0</v>
      </c>
      <c r="G328" s="49" t="str">
        <f t="shared" si="29"/>
        <v/>
      </c>
      <c r="H328" s="33" t="str">
        <f t="shared" si="30"/>
        <v/>
      </c>
      <c r="I328" s="33" t="str">
        <f t="shared" si="31"/>
        <v/>
      </c>
      <c r="J328" s="20">
        <v>0</v>
      </c>
      <c r="K328" s="14">
        <v>9</v>
      </c>
      <c r="L328" s="49">
        <f t="shared" si="32"/>
        <v>-100</v>
      </c>
      <c r="M328" s="33" t="str">
        <f t="shared" si="33"/>
        <v/>
      </c>
      <c r="N328" s="34">
        <f t="shared" si="34"/>
        <v>2.9229605043081188E-3</v>
      </c>
    </row>
    <row r="329" spans="1:14" collapsed="1" x14ac:dyDescent="0.35">
      <c r="A329" s="36" t="s">
        <v>350</v>
      </c>
      <c r="B329" s="1" t="s">
        <v>351</v>
      </c>
      <c r="C329" s="42" t="str">
        <f t="shared" si="28"/>
        <v/>
      </c>
      <c r="D329" s="48"/>
      <c r="E329" s="20">
        <v>17</v>
      </c>
      <c r="F329" s="14">
        <v>0</v>
      </c>
      <c r="G329" s="49" t="str">
        <f t="shared" si="29"/>
        <v/>
      </c>
      <c r="H329" s="33">
        <f t="shared" si="30"/>
        <v>6.3979526551503518E-2</v>
      </c>
      <c r="I329" s="33" t="str">
        <f t="shared" si="31"/>
        <v/>
      </c>
      <c r="J329" s="20">
        <v>247</v>
      </c>
      <c r="K329" s="14">
        <v>0</v>
      </c>
      <c r="L329" s="49" t="str">
        <f t="shared" si="32"/>
        <v/>
      </c>
      <c r="M329" s="33">
        <f t="shared" si="33"/>
        <v>9.5973764580629617E-2</v>
      </c>
      <c r="N329" s="34" t="str">
        <f t="shared" si="34"/>
        <v/>
      </c>
    </row>
    <row r="330" spans="1:14" hidden="1" outlineLevel="1" x14ac:dyDescent="0.35">
      <c r="A330" s="36"/>
      <c r="B330" s="50" t="s">
        <v>352</v>
      </c>
      <c r="C330" s="42" t="str">
        <f t="shared" ref="C330:C396" si="35">IF(K330=0,"",SUM(((J330-K330)/K330)*100))</f>
        <v/>
      </c>
      <c r="D330" s="48"/>
      <c r="E330" s="20">
        <v>17</v>
      </c>
      <c r="F330" s="14">
        <v>0</v>
      </c>
      <c r="G330" s="49" t="str">
        <f t="shared" ref="G330:G393" si="36">IF(F330=0,"",SUM(((E330-F330)/F330)*100))</f>
        <v/>
      </c>
      <c r="H330" s="33">
        <f t="shared" ref="H330:H396" si="37">IF(E330=0,"",SUM((E330/CntPeriod)*100))</f>
        <v>6.3979526551503518E-2</v>
      </c>
      <c r="I330" s="33" t="str">
        <f t="shared" ref="I330:I396" si="38">IF(F330=0,"",SUM((F330/CntPeriodPrevYear)*100))</f>
        <v/>
      </c>
      <c r="J330" s="20">
        <v>247</v>
      </c>
      <c r="K330" s="14">
        <v>0</v>
      </c>
      <c r="L330" s="49" t="str">
        <f t="shared" ref="L330:L393" si="39">IF(K330=0,"",SUM(((J330-K330)/K330)*100))</f>
        <v/>
      </c>
      <c r="M330" s="33">
        <f t="shared" ref="M330:M396" si="40">IF(J330=0,"",SUM((J330/CntYearAck)*100))</f>
        <v>9.5973764580629617E-2</v>
      </c>
      <c r="N330" s="34" t="str">
        <f t="shared" ref="N330:N396" si="41">IF(K330=0,"",SUM((K330/CntPrevYearAck)*100))</f>
        <v/>
      </c>
    </row>
    <row r="331" spans="1:14" collapsed="1" x14ac:dyDescent="0.35">
      <c r="A331" s="36" t="s">
        <v>353</v>
      </c>
      <c r="B331" s="1" t="s">
        <v>354</v>
      </c>
      <c r="C331" s="42">
        <f t="shared" si="35"/>
        <v>-68.128161888701527</v>
      </c>
      <c r="D331" s="48"/>
      <c r="E331" s="20">
        <v>15</v>
      </c>
      <c r="F331" s="14">
        <v>92</v>
      </c>
      <c r="G331" s="49">
        <f t="shared" si="36"/>
        <v>-83.695652173913047</v>
      </c>
      <c r="H331" s="33">
        <f t="shared" si="37"/>
        <v>5.6452523427797219E-2</v>
      </c>
      <c r="I331" s="33">
        <f t="shared" si="38"/>
        <v>0.30161956593010292</v>
      </c>
      <c r="J331" s="20">
        <v>189</v>
      </c>
      <c r="K331" s="14">
        <v>593</v>
      </c>
      <c r="L331" s="49">
        <f t="shared" si="39"/>
        <v>-68.128161888701527</v>
      </c>
      <c r="M331" s="33">
        <f t="shared" si="40"/>
        <v>7.343741500299189E-2</v>
      </c>
      <c r="N331" s="34">
        <f t="shared" si="41"/>
        <v>0.19259061989496828</v>
      </c>
    </row>
    <row r="332" spans="1:14" hidden="1" outlineLevel="1" x14ac:dyDescent="0.35">
      <c r="A332" s="36"/>
      <c r="B332" s="50" t="s">
        <v>355</v>
      </c>
      <c r="C332" s="42">
        <f t="shared" si="35"/>
        <v>-66.891891891891902</v>
      </c>
      <c r="D332" s="48"/>
      <c r="E332" s="20">
        <v>7</v>
      </c>
      <c r="F332" s="14">
        <v>31</v>
      </c>
      <c r="G332" s="49">
        <f t="shared" si="36"/>
        <v>-77.41935483870968</v>
      </c>
      <c r="H332" s="33">
        <f t="shared" si="37"/>
        <v>2.6344510932972035E-2</v>
      </c>
      <c r="I332" s="33">
        <f t="shared" si="38"/>
        <v>0.10163267982427381</v>
      </c>
      <c r="J332" s="20">
        <v>98</v>
      </c>
      <c r="K332" s="14">
        <v>296</v>
      </c>
      <c r="L332" s="49">
        <f t="shared" si="39"/>
        <v>-66.891891891891902</v>
      </c>
      <c r="M332" s="33">
        <f t="shared" si="40"/>
        <v>3.8078659631180983E-2</v>
      </c>
      <c r="N332" s="34">
        <f t="shared" si="41"/>
        <v>9.6132923252800359E-2</v>
      </c>
    </row>
    <row r="333" spans="1:14" hidden="1" outlineLevel="1" x14ac:dyDescent="0.35">
      <c r="A333" s="36"/>
      <c r="B333" s="50" t="s">
        <v>356</v>
      </c>
      <c r="C333" s="42">
        <f t="shared" si="35"/>
        <v>-67.64705882352942</v>
      </c>
      <c r="D333" s="48"/>
      <c r="E333" s="20">
        <v>8</v>
      </c>
      <c r="F333" s="14">
        <v>60</v>
      </c>
      <c r="G333" s="49">
        <f t="shared" si="36"/>
        <v>-86.666666666666671</v>
      </c>
      <c r="H333" s="33">
        <f t="shared" si="37"/>
        <v>3.0108012494825184E-2</v>
      </c>
      <c r="I333" s="33">
        <f t="shared" si="38"/>
        <v>0.19670841256311061</v>
      </c>
      <c r="J333" s="20">
        <v>88</v>
      </c>
      <c r="K333" s="14">
        <v>272</v>
      </c>
      <c r="L333" s="49">
        <f t="shared" si="39"/>
        <v>-67.64705882352942</v>
      </c>
      <c r="M333" s="33">
        <f t="shared" si="40"/>
        <v>3.4193082117795169E-2</v>
      </c>
      <c r="N333" s="34">
        <f t="shared" si="41"/>
        <v>8.833836190797871E-2</v>
      </c>
    </row>
    <row r="334" spans="1:14" hidden="1" outlineLevel="1" x14ac:dyDescent="0.35">
      <c r="A334" s="36"/>
      <c r="B334" s="50" t="s">
        <v>357</v>
      </c>
      <c r="C334" s="42">
        <f t="shared" si="35"/>
        <v>-88</v>
      </c>
      <c r="D334" s="48"/>
      <c r="E334" s="20">
        <v>0</v>
      </c>
      <c r="F334" s="14">
        <v>1</v>
      </c>
      <c r="G334" s="49">
        <f t="shared" si="36"/>
        <v>-100</v>
      </c>
      <c r="H334" s="33" t="str">
        <f t="shared" si="37"/>
        <v/>
      </c>
      <c r="I334" s="33">
        <f t="shared" si="38"/>
        <v>3.2784735427185104E-3</v>
      </c>
      <c r="J334" s="20">
        <v>3</v>
      </c>
      <c r="K334" s="14">
        <v>25</v>
      </c>
      <c r="L334" s="49">
        <f t="shared" si="39"/>
        <v>-88</v>
      </c>
      <c r="M334" s="33">
        <f t="shared" si="40"/>
        <v>1.1656732540157445E-3</v>
      </c>
      <c r="N334" s="34">
        <f t="shared" si="41"/>
        <v>8.1193347341892187E-3</v>
      </c>
    </row>
    <row r="335" spans="1:14" collapsed="1" x14ac:dyDescent="0.35">
      <c r="A335" s="36" t="s">
        <v>358</v>
      </c>
      <c r="B335" s="1" t="s">
        <v>359</v>
      </c>
      <c r="C335" s="42">
        <f t="shared" si="35"/>
        <v>26.666666666666668</v>
      </c>
      <c r="D335" s="48"/>
      <c r="E335" s="20">
        <v>12</v>
      </c>
      <c r="F335" s="14">
        <v>10</v>
      </c>
      <c r="G335" s="49">
        <f t="shared" si="36"/>
        <v>20</v>
      </c>
      <c r="H335" s="33">
        <f t="shared" si="37"/>
        <v>4.5162018742237776E-2</v>
      </c>
      <c r="I335" s="33">
        <f t="shared" si="38"/>
        <v>3.2784735427185102E-2</v>
      </c>
      <c r="J335" s="20">
        <v>171</v>
      </c>
      <c r="K335" s="14">
        <v>135</v>
      </c>
      <c r="L335" s="49">
        <f t="shared" si="39"/>
        <v>26.666666666666668</v>
      </c>
      <c r="M335" s="33">
        <f t="shared" si="40"/>
        <v>6.6443375478897421E-2</v>
      </c>
      <c r="N335" s="34">
        <f t="shared" si="41"/>
        <v>4.3844407564621782E-2</v>
      </c>
    </row>
    <row r="336" spans="1:14" hidden="1" outlineLevel="1" x14ac:dyDescent="0.35">
      <c r="A336" s="36"/>
      <c r="B336" s="50">
        <v>7</v>
      </c>
      <c r="C336" s="42">
        <f t="shared" si="35"/>
        <v>9.6</v>
      </c>
      <c r="D336" s="48"/>
      <c r="E336" s="20">
        <v>9</v>
      </c>
      <c r="F336" s="14">
        <v>9</v>
      </c>
      <c r="G336" s="49">
        <f t="shared" si="36"/>
        <v>0</v>
      </c>
      <c r="H336" s="33">
        <f t="shared" si="37"/>
        <v>3.3871514056678334E-2</v>
      </c>
      <c r="I336" s="33">
        <f t="shared" si="38"/>
        <v>2.9506261884466589E-2</v>
      </c>
      <c r="J336" s="20">
        <v>137</v>
      </c>
      <c r="K336" s="14">
        <v>125</v>
      </c>
      <c r="L336" s="49">
        <f t="shared" si="39"/>
        <v>9.6</v>
      </c>
      <c r="M336" s="33">
        <f t="shared" si="40"/>
        <v>5.3232411933385661E-2</v>
      </c>
      <c r="N336" s="34">
        <f t="shared" si="41"/>
        <v>4.0596673670946097E-2</v>
      </c>
    </row>
    <row r="337" spans="1:14" hidden="1" outlineLevel="1" x14ac:dyDescent="0.35">
      <c r="A337" s="36"/>
      <c r="B337" s="50">
        <v>3</v>
      </c>
      <c r="C337" s="42">
        <f t="shared" si="35"/>
        <v>240</v>
      </c>
      <c r="D337" s="48"/>
      <c r="E337" s="20">
        <v>3</v>
      </c>
      <c r="F337" s="14">
        <v>1</v>
      </c>
      <c r="G337" s="49">
        <f t="shared" si="36"/>
        <v>200</v>
      </c>
      <c r="H337" s="33">
        <f t="shared" si="37"/>
        <v>1.1290504685559444E-2</v>
      </c>
      <c r="I337" s="33">
        <f t="shared" si="38"/>
        <v>3.2784735427185104E-3</v>
      </c>
      <c r="J337" s="20">
        <v>34</v>
      </c>
      <c r="K337" s="14">
        <v>10</v>
      </c>
      <c r="L337" s="49">
        <f t="shared" si="39"/>
        <v>240</v>
      </c>
      <c r="M337" s="33">
        <f t="shared" si="40"/>
        <v>1.3210963545511769E-2</v>
      </c>
      <c r="N337" s="34">
        <f t="shared" si="41"/>
        <v>3.2477338936756877E-3</v>
      </c>
    </row>
    <row r="338" spans="1:14" collapsed="1" x14ac:dyDescent="0.35">
      <c r="A338" s="36" t="s">
        <v>360</v>
      </c>
      <c r="B338" s="1" t="s">
        <v>361</v>
      </c>
      <c r="C338" s="42">
        <f t="shared" si="35"/>
        <v>-22.901199314677328</v>
      </c>
      <c r="D338" s="48"/>
      <c r="E338" s="20">
        <v>169</v>
      </c>
      <c r="F338" s="14">
        <v>234</v>
      </c>
      <c r="G338" s="49">
        <f t="shared" si="36"/>
        <v>-27.777777777777779</v>
      </c>
      <c r="H338" s="33">
        <f t="shared" si="37"/>
        <v>0.63603176395318206</v>
      </c>
      <c r="I338" s="33">
        <f t="shared" si="38"/>
        <v>0.76716280899613143</v>
      </c>
      <c r="J338" s="20">
        <v>4050</v>
      </c>
      <c r="K338" s="14">
        <v>5253</v>
      </c>
      <c r="L338" s="49">
        <f t="shared" si="39"/>
        <v>-22.901199314677328</v>
      </c>
      <c r="M338" s="33">
        <f t="shared" si="40"/>
        <v>1.5736588929212549</v>
      </c>
      <c r="N338" s="34">
        <f t="shared" si="41"/>
        <v>1.7060346143478389</v>
      </c>
    </row>
    <row r="339" spans="1:14" hidden="1" outlineLevel="1" x14ac:dyDescent="0.35">
      <c r="A339" s="36"/>
      <c r="B339" s="50" t="s">
        <v>362</v>
      </c>
      <c r="C339" s="42">
        <f t="shared" si="35"/>
        <v>-22.901199314677328</v>
      </c>
      <c r="D339" s="48"/>
      <c r="E339" s="20">
        <v>169</v>
      </c>
      <c r="F339" s="14">
        <v>234</v>
      </c>
      <c r="G339" s="49">
        <f t="shared" si="36"/>
        <v>-27.777777777777779</v>
      </c>
      <c r="H339" s="33">
        <f t="shared" si="37"/>
        <v>0.63603176395318206</v>
      </c>
      <c r="I339" s="33">
        <f t="shared" si="38"/>
        <v>0.76716280899613143</v>
      </c>
      <c r="J339" s="20">
        <v>4050</v>
      </c>
      <c r="K339" s="14">
        <v>5253</v>
      </c>
      <c r="L339" s="49">
        <f t="shared" si="39"/>
        <v>-22.901199314677328</v>
      </c>
      <c r="M339" s="33">
        <f t="shared" si="40"/>
        <v>1.5736588929212549</v>
      </c>
      <c r="N339" s="34">
        <f t="shared" si="41"/>
        <v>1.7060346143478389</v>
      </c>
    </row>
    <row r="340" spans="1:14" collapsed="1" x14ac:dyDescent="0.35">
      <c r="A340" s="36" t="s">
        <v>363</v>
      </c>
      <c r="B340" s="1" t="s">
        <v>364</v>
      </c>
      <c r="C340" s="42">
        <f t="shared" si="35"/>
        <v>-20.212765957446805</v>
      </c>
      <c r="D340" s="48"/>
      <c r="E340" s="20">
        <v>13</v>
      </c>
      <c r="F340" s="14">
        <v>21</v>
      </c>
      <c r="G340" s="49">
        <f t="shared" si="36"/>
        <v>-38.095238095238095</v>
      </c>
      <c r="H340" s="33">
        <f t="shared" si="37"/>
        <v>4.8925520304090926E-2</v>
      </c>
      <c r="I340" s="33">
        <f t="shared" si="38"/>
        <v>6.8847944397088717E-2</v>
      </c>
      <c r="J340" s="20">
        <v>150</v>
      </c>
      <c r="K340" s="14">
        <v>188</v>
      </c>
      <c r="L340" s="49">
        <f t="shared" si="39"/>
        <v>-20.212765957446805</v>
      </c>
      <c r="M340" s="33">
        <f t="shared" si="40"/>
        <v>5.8283662700787213E-2</v>
      </c>
      <c r="N340" s="34">
        <f t="shared" si="41"/>
        <v>6.1057397201102925E-2</v>
      </c>
    </row>
    <row r="341" spans="1:14" hidden="1" outlineLevel="1" x14ac:dyDescent="0.35">
      <c r="A341" s="36"/>
      <c r="B341" s="50" t="s">
        <v>365</v>
      </c>
      <c r="C341" s="42">
        <f t="shared" si="35"/>
        <v>-20.212765957446805</v>
      </c>
      <c r="D341" s="48"/>
      <c r="E341" s="20">
        <v>13</v>
      </c>
      <c r="F341" s="14">
        <v>21</v>
      </c>
      <c r="G341" s="49">
        <f t="shared" si="36"/>
        <v>-38.095238095238095</v>
      </c>
      <c r="H341" s="33">
        <f t="shared" si="37"/>
        <v>4.8925520304090926E-2</v>
      </c>
      <c r="I341" s="33">
        <f t="shared" si="38"/>
        <v>6.8847944397088717E-2</v>
      </c>
      <c r="J341" s="20">
        <v>150</v>
      </c>
      <c r="K341" s="14">
        <v>188</v>
      </c>
      <c r="L341" s="49">
        <f t="shared" si="39"/>
        <v>-20.212765957446805</v>
      </c>
      <c r="M341" s="33">
        <f t="shared" si="40"/>
        <v>5.8283662700787213E-2</v>
      </c>
      <c r="N341" s="34">
        <f t="shared" si="41"/>
        <v>6.1057397201102925E-2</v>
      </c>
    </row>
    <row r="342" spans="1:14" collapsed="1" x14ac:dyDescent="0.35">
      <c r="A342" s="36" t="s">
        <v>366</v>
      </c>
      <c r="B342" s="1" t="s">
        <v>367</v>
      </c>
      <c r="C342" s="42">
        <f t="shared" si="35"/>
        <v>-27.419354838709676</v>
      </c>
      <c r="D342" s="48"/>
      <c r="E342" s="20">
        <v>2</v>
      </c>
      <c r="F342" s="14">
        <v>2</v>
      </c>
      <c r="G342" s="49">
        <f t="shared" si="36"/>
        <v>0</v>
      </c>
      <c r="H342" s="33">
        <f t="shared" si="37"/>
        <v>7.5270031237062961E-3</v>
      </c>
      <c r="I342" s="33">
        <f t="shared" si="38"/>
        <v>6.5569470854370208E-3</v>
      </c>
      <c r="J342" s="20">
        <v>45</v>
      </c>
      <c r="K342" s="14">
        <v>62</v>
      </c>
      <c r="L342" s="49">
        <f t="shared" si="39"/>
        <v>-27.419354838709676</v>
      </c>
      <c r="M342" s="33">
        <f t="shared" si="40"/>
        <v>1.7485098810236164E-2</v>
      </c>
      <c r="N342" s="34">
        <f t="shared" si="41"/>
        <v>2.0135950140789262E-2</v>
      </c>
    </row>
    <row r="343" spans="1:14" hidden="1" outlineLevel="1" x14ac:dyDescent="0.35">
      <c r="A343" s="36"/>
      <c r="B343" s="50" t="s">
        <v>367</v>
      </c>
      <c r="C343" s="42">
        <f t="shared" si="35"/>
        <v>-64.516129032258064</v>
      </c>
      <c r="D343" s="48"/>
      <c r="E343" s="20">
        <v>1</v>
      </c>
      <c r="F343" s="14">
        <v>2</v>
      </c>
      <c r="G343" s="49">
        <f t="shared" si="36"/>
        <v>-50</v>
      </c>
      <c r="H343" s="33">
        <f t="shared" si="37"/>
        <v>3.763501561853148E-3</v>
      </c>
      <c r="I343" s="33">
        <f t="shared" si="38"/>
        <v>6.5569470854370208E-3</v>
      </c>
      <c r="J343" s="20">
        <v>22</v>
      </c>
      <c r="K343" s="14">
        <v>62</v>
      </c>
      <c r="L343" s="49">
        <f t="shared" si="39"/>
        <v>-64.516129032258064</v>
      </c>
      <c r="M343" s="33">
        <f t="shared" si="40"/>
        <v>8.5482705294487923E-3</v>
      </c>
      <c r="N343" s="34">
        <f t="shared" si="41"/>
        <v>2.0135950140789262E-2</v>
      </c>
    </row>
    <row r="344" spans="1:14" hidden="1" outlineLevel="1" x14ac:dyDescent="0.35">
      <c r="A344" s="36"/>
      <c r="B344" s="50">
        <v>812</v>
      </c>
      <c r="C344" s="42" t="str">
        <f t="shared" si="35"/>
        <v/>
      </c>
      <c r="D344" s="48"/>
      <c r="E344" s="20">
        <v>1</v>
      </c>
      <c r="F344" s="14">
        <v>0</v>
      </c>
      <c r="G344" s="49" t="str">
        <f t="shared" si="36"/>
        <v/>
      </c>
      <c r="H344" s="33">
        <f t="shared" si="37"/>
        <v>3.763501561853148E-3</v>
      </c>
      <c r="I344" s="33" t="str">
        <f t="shared" si="38"/>
        <v/>
      </c>
      <c r="J344" s="20">
        <v>15</v>
      </c>
      <c r="K344" s="14">
        <v>0</v>
      </c>
      <c r="L344" s="49" t="str">
        <f t="shared" si="39"/>
        <v/>
      </c>
      <c r="M344" s="33">
        <f t="shared" si="40"/>
        <v>5.8283662700787213E-3</v>
      </c>
      <c r="N344" s="34" t="str">
        <f t="shared" si="41"/>
        <v/>
      </c>
    </row>
    <row r="345" spans="1:14" hidden="1" outlineLevel="1" x14ac:dyDescent="0.35">
      <c r="A345" s="36"/>
      <c r="B345" s="50" t="s">
        <v>368</v>
      </c>
      <c r="C345" s="42" t="str">
        <f t="shared" si="35"/>
        <v/>
      </c>
      <c r="D345" s="48"/>
      <c r="E345" s="20">
        <v>0</v>
      </c>
      <c r="F345" s="14">
        <v>0</v>
      </c>
      <c r="G345" s="49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8</v>
      </c>
      <c r="K345" s="14">
        <v>0</v>
      </c>
      <c r="L345" s="49" t="str">
        <f t="shared" si="39"/>
        <v/>
      </c>
      <c r="M345" s="33">
        <f t="shared" si="40"/>
        <v>3.1084620107086521E-3</v>
      </c>
      <c r="N345" s="34" t="str">
        <f t="shared" si="41"/>
        <v/>
      </c>
    </row>
    <row r="346" spans="1:14" collapsed="1" x14ac:dyDescent="0.35">
      <c r="A346" s="36" t="s">
        <v>369</v>
      </c>
      <c r="B346" s="1" t="s">
        <v>370</v>
      </c>
      <c r="C346" s="42">
        <f t="shared" si="35"/>
        <v>-16.666666666666664</v>
      </c>
      <c r="D346" s="48"/>
      <c r="E346" s="20">
        <v>3</v>
      </c>
      <c r="F346" s="14">
        <v>0</v>
      </c>
      <c r="G346" s="49" t="str">
        <f t="shared" si="36"/>
        <v/>
      </c>
      <c r="H346" s="33">
        <f t="shared" si="37"/>
        <v>1.1290504685559444E-2</v>
      </c>
      <c r="I346" s="33" t="str">
        <f t="shared" si="38"/>
        <v/>
      </c>
      <c r="J346" s="20">
        <v>35</v>
      </c>
      <c r="K346" s="14">
        <v>42</v>
      </c>
      <c r="L346" s="49">
        <f t="shared" si="39"/>
        <v>-16.666666666666664</v>
      </c>
      <c r="M346" s="33">
        <f t="shared" si="40"/>
        <v>1.3599521296850351E-2</v>
      </c>
      <c r="N346" s="34">
        <f t="shared" si="41"/>
        <v>1.3640482353437889E-2</v>
      </c>
    </row>
    <row r="347" spans="1:14" hidden="1" outlineLevel="1" x14ac:dyDescent="0.35">
      <c r="A347" s="36"/>
      <c r="B347" s="50" t="s">
        <v>371</v>
      </c>
      <c r="C347" s="42">
        <f t="shared" si="35"/>
        <v>-16.666666666666664</v>
      </c>
      <c r="D347" s="48"/>
      <c r="E347" s="20">
        <v>3</v>
      </c>
      <c r="F347" s="14">
        <v>0</v>
      </c>
      <c r="G347" s="49" t="str">
        <f t="shared" si="36"/>
        <v/>
      </c>
      <c r="H347" s="33">
        <f t="shared" si="37"/>
        <v>1.1290504685559444E-2</v>
      </c>
      <c r="I347" s="33" t="str">
        <f t="shared" si="38"/>
        <v/>
      </c>
      <c r="J347" s="20">
        <v>35</v>
      </c>
      <c r="K347" s="14">
        <v>42</v>
      </c>
      <c r="L347" s="49">
        <f t="shared" si="39"/>
        <v>-16.666666666666664</v>
      </c>
      <c r="M347" s="33">
        <f t="shared" si="40"/>
        <v>1.3599521296850351E-2</v>
      </c>
      <c r="N347" s="34">
        <f t="shared" si="41"/>
        <v>1.3640482353437889E-2</v>
      </c>
    </row>
    <row r="348" spans="1:14" collapsed="1" x14ac:dyDescent="0.35">
      <c r="A348" s="36" t="s">
        <v>372</v>
      </c>
      <c r="B348" s="1" t="s">
        <v>373</v>
      </c>
      <c r="C348" s="42">
        <f t="shared" si="35"/>
        <v>-16.216216216216218</v>
      </c>
      <c r="D348" s="48"/>
      <c r="E348" s="20">
        <v>4</v>
      </c>
      <c r="F348" s="14">
        <v>3</v>
      </c>
      <c r="G348" s="49">
        <f t="shared" si="36"/>
        <v>33.333333333333329</v>
      </c>
      <c r="H348" s="33">
        <f t="shared" si="37"/>
        <v>1.5054006247412592E-2</v>
      </c>
      <c r="I348" s="33">
        <f t="shared" si="38"/>
        <v>9.835420628155532E-3</v>
      </c>
      <c r="J348" s="20">
        <v>31</v>
      </c>
      <c r="K348" s="14">
        <v>37</v>
      </c>
      <c r="L348" s="49">
        <f t="shared" si="39"/>
        <v>-16.216216216216218</v>
      </c>
      <c r="M348" s="33">
        <f t="shared" si="40"/>
        <v>1.2045290291496025E-2</v>
      </c>
      <c r="N348" s="34">
        <f t="shared" si="41"/>
        <v>1.2016615406600045E-2</v>
      </c>
    </row>
    <row r="349" spans="1:14" hidden="1" outlineLevel="1" x14ac:dyDescent="0.35">
      <c r="A349" s="36"/>
      <c r="B349" s="50" t="s">
        <v>373</v>
      </c>
      <c r="C349" s="42">
        <f t="shared" si="35"/>
        <v>-16.216216216216218</v>
      </c>
      <c r="D349" s="48"/>
      <c r="E349" s="20">
        <v>4</v>
      </c>
      <c r="F349" s="14">
        <v>3</v>
      </c>
      <c r="G349" s="49">
        <f t="shared" si="36"/>
        <v>33.333333333333329</v>
      </c>
      <c r="H349" s="33">
        <f t="shared" si="37"/>
        <v>1.5054006247412592E-2</v>
      </c>
      <c r="I349" s="33">
        <f t="shared" si="38"/>
        <v>9.835420628155532E-3</v>
      </c>
      <c r="J349" s="20">
        <v>31</v>
      </c>
      <c r="K349" s="14">
        <v>37</v>
      </c>
      <c r="L349" s="49">
        <f t="shared" si="39"/>
        <v>-16.216216216216218</v>
      </c>
      <c r="M349" s="33">
        <f t="shared" si="40"/>
        <v>1.2045290291496025E-2</v>
      </c>
      <c r="N349" s="34">
        <f t="shared" si="41"/>
        <v>1.2016615406600045E-2</v>
      </c>
    </row>
    <row r="350" spans="1:14" collapsed="1" x14ac:dyDescent="0.35">
      <c r="A350" s="36" t="s">
        <v>374</v>
      </c>
      <c r="B350" s="1" t="s">
        <v>375</v>
      </c>
      <c r="C350" s="42">
        <f t="shared" si="35"/>
        <v>-3.5714285714285712</v>
      </c>
      <c r="D350" s="48"/>
      <c r="E350" s="20">
        <v>4</v>
      </c>
      <c r="F350" s="14">
        <v>3</v>
      </c>
      <c r="G350" s="49">
        <f t="shared" si="36"/>
        <v>33.333333333333329</v>
      </c>
      <c r="H350" s="33">
        <f t="shared" si="37"/>
        <v>1.5054006247412592E-2</v>
      </c>
      <c r="I350" s="33">
        <f t="shared" si="38"/>
        <v>9.835420628155532E-3</v>
      </c>
      <c r="J350" s="20">
        <v>27</v>
      </c>
      <c r="K350" s="14">
        <v>28</v>
      </c>
      <c r="L350" s="49">
        <f t="shared" si="39"/>
        <v>-3.5714285714285712</v>
      </c>
      <c r="M350" s="33">
        <f t="shared" si="40"/>
        <v>1.0491059286141699E-2</v>
      </c>
      <c r="N350" s="34">
        <f t="shared" si="41"/>
        <v>9.0936549022919266E-3</v>
      </c>
    </row>
    <row r="351" spans="1:14" hidden="1" outlineLevel="1" x14ac:dyDescent="0.35">
      <c r="A351" s="36"/>
      <c r="B351" s="50" t="s">
        <v>376</v>
      </c>
      <c r="C351" s="42">
        <f t="shared" si="35"/>
        <v>200</v>
      </c>
      <c r="D351" s="48"/>
      <c r="E351" s="20">
        <v>3</v>
      </c>
      <c r="F351" s="14">
        <v>2</v>
      </c>
      <c r="G351" s="49">
        <f t="shared" si="36"/>
        <v>50</v>
      </c>
      <c r="H351" s="33">
        <f t="shared" si="37"/>
        <v>1.1290504685559444E-2</v>
      </c>
      <c r="I351" s="33">
        <f t="shared" si="38"/>
        <v>6.5569470854370208E-3</v>
      </c>
      <c r="J351" s="20">
        <v>12</v>
      </c>
      <c r="K351" s="14">
        <v>4</v>
      </c>
      <c r="L351" s="49">
        <f t="shared" si="39"/>
        <v>200</v>
      </c>
      <c r="M351" s="33">
        <f t="shared" si="40"/>
        <v>4.6626930160629781E-3</v>
      </c>
      <c r="N351" s="34">
        <f t="shared" si="41"/>
        <v>1.2990935574702751E-3</v>
      </c>
    </row>
    <row r="352" spans="1:14" hidden="1" outlineLevel="1" x14ac:dyDescent="0.35">
      <c r="A352" s="36"/>
      <c r="B352" s="50" t="s">
        <v>377</v>
      </c>
      <c r="C352" s="42">
        <f t="shared" si="35"/>
        <v>-56.521739130434781</v>
      </c>
      <c r="D352" s="48"/>
      <c r="E352" s="20">
        <v>0</v>
      </c>
      <c r="F352" s="14">
        <v>1</v>
      </c>
      <c r="G352" s="49">
        <f t="shared" si="36"/>
        <v>-100</v>
      </c>
      <c r="H352" s="33" t="str">
        <f t="shared" si="37"/>
        <v/>
      </c>
      <c r="I352" s="33">
        <f t="shared" si="38"/>
        <v>3.2784735427185104E-3</v>
      </c>
      <c r="J352" s="20">
        <v>10</v>
      </c>
      <c r="K352" s="14">
        <v>23</v>
      </c>
      <c r="L352" s="49">
        <f t="shared" si="39"/>
        <v>-56.521739130434781</v>
      </c>
      <c r="M352" s="33">
        <f t="shared" si="40"/>
        <v>3.8855775133858146E-3</v>
      </c>
      <c r="N352" s="34">
        <f t="shared" si="41"/>
        <v>7.4697879554540816E-3</v>
      </c>
    </row>
    <row r="353" spans="1:14" hidden="1" outlineLevel="1" x14ac:dyDescent="0.35">
      <c r="A353" s="36"/>
      <c r="B353" s="50" t="s">
        <v>378</v>
      </c>
      <c r="C353" s="42" t="str">
        <f t="shared" si="35"/>
        <v/>
      </c>
      <c r="D353" s="48"/>
      <c r="E353" s="20">
        <v>1</v>
      </c>
      <c r="F353" s="14">
        <v>0</v>
      </c>
      <c r="G353" s="49" t="str">
        <f t="shared" si="36"/>
        <v/>
      </c>
      <c r="H353" s="33">
        <f t="shared" si="37"/>
        <v>3.763501561853148E-3</v>
      </c>
      <c r="I353" s="33" t="str">
        <f t="shared" si="38"/>
        <v/>
      </c>
      <c r="J353" s="20">
        <v>5</v>
      </c>
      <c r="K353" s="14">
        <v>0</v>
      </c>
      <c r="L353" s="49" t="str">
        <f t="shared" si="39"/>
        <v/>
      </c>
      <c r="M353" s="33">
        <f t="shared" si="40"/>
        <v>1.9427887566929073E-3</v>
      </c>
      <c r="N353" s="34" t="str">
        <f t="shared" si="41"/>
        <v/>
      </c>
    </row>
    <row r="354" spans="1:14" hidden="1" outlineLevel="1" x14ac:dyDescent="0.35">
      <c r="A354" s="36"/>
      <c r="B354" s="50" t="s">
        <v>379</v>
      </c>
      <c r="C354" s="42">
        <f t="shared" si="35"/>
        <v>-100</v>
      </c>
      <c r="D354" s="48"/>
      <c r="E354" s="20">
        <v>0</v>
      </c>
      <c r="F354" s="14">
        <v>0</v>
      </c>
      <c r="G354" s="49" t="str">
        <f t="shared" si="36"/>
        <v/>
      </c>
      <c r="H354" s="33" t="str">
        <f t="shared" si="37"/>
        <v/>
      </c>
      <c r="I354" s="33" t="str">
        <f t="shared" si="38"/>
        <v/>
      </c>
      <c r="J354" s="20">
        <v>0</v>
      </c>
      <c r="K354" s="14">
        <v>1</v>
      </c>
      <c r="L354" s="49">
        <f t="shared" si="39"/>
        <v>-100</v>
      </c>
      <c r="M354" s="33" t="str">
        <f t="shared" si="40"/>
        <v/>
      </c>
      <c r="N354" s="34">
        <f t="shared" si="41"/>
        <v>3.2477338936756877E-4</v>
      </c>
    </row>
    <row r="355" spans="1:14" collapsed="1" x14ac:dyDescent="0.35">
      <c r="A355" s="36" t="s">
        <v>380</v>
      </c>
      <c r="B355" s="1" t="s">
        <v>381</v>
      </c>
      <c r="C355" s="42" t="str">
        <f t="shared" si="35"/>
        <v/>
      </c>
      <c r="D355" s="48"/>
      <c r="E355" s="20">
        <v>0</v>
      </c>
      <c r="F355" s="14">
        <v>0</v>
      </c>
      <c r="G355" s="49" t="str">
        <f t="shared" si="36"/>
        <v/>
      </c>
      <c r="H355" s="33" t="str">
        <f t="shared" si="37"/>
        <v/>
      </c>
      <c r="I355" s="33" t="str">
        <f t="shared" si="38"/>
        <v/>
      </c>
      <c r="J355" s="20">
        <v>20</v>
      </c>
      <c r="K355" s="14">
        <v>0</v>
      </c>
      <c r="L355" s="49" t="str">
        <f t="shared" si="39"/>
        <v/>
      </c>
      <c r="M355" s="33">
        <f t="shared" si="40"/>
        <v>7.7711550267716293E-3</v>
      </c>
      <c r="N355" s="34" t="str">
        <f t="shared" si="41"/>
        <v/>
      </c>
    </row>
    <row r="356" spans="1:14" hidden="1" outlineLevel="1" x14ac:dyDescent="0.35">
      <c r="A356" s="36"/>
      <c r="B356" s="50" t="s">
        <v>382</v>
      </c>
      <c r="C356" s="42" t="str">
        <f t="shared" si="35"/>
        <v/>
      </c>
      <c r="D356" s="48"/>
      <c r="E356" s="20">
        <v>0</v>
      </c>
      <c r="F356" s="14">
        <v>0</v>
      </c>
      <c r="G356" s="49" t="str">
        <f t="shared" si="36"/>
        <v/>
      </c>
      <c r="H356" s="33" t="str">
        <f t="shared" si="37"/>
        <v/>
      </c>
      <c r="I356" s="33" t="str">
        <f t="shared" si="38"/>
        <v/>
      </c>
      <c r="J356" s="20">
        <v>20</v>
      </c>
      <c r="K356" s="14">
        <v>0</v>
      </c>
      <c r="L356" s="49" t="str">
        <f t="shared" si="39"/>
        <v/>
      </c>
      <c r="M356" s="33">
        <f t="shared" si="40"/>
        <v>7.7711550267716293E-3</v>
      </c>
      <c r="N356" s="34" t="str">
        <f t="shared" si="41"/>
        <v/>
      </c>
    </row>
    <row r="357" spans="1:14" collapsed="1" x14ac:dyDescent="0.35">
      <c r="A357" s="36" t="s">
        <v>383</v>
      </c>
      <c r="B357" s="1" t="s">
        <v>384</v>
      </c>
      <c r="C357" s="42">
        <f t="shared" si="35"/>
        <v>-36.363636363636367</v>
      </c>
      <c r="D357" s="48"/>
      <c r="E357" s="20">
        <v>1</v>
      </c>
      <c r="F357" s="14">
        <v>1</v>
      </c>
      <c r="G357" s="49">
        <f t="shared" si="36"/>
        <v>0</v>
      </c>
      <c r="H357" s="33">
        <f t="shared" si="37"/>
        <v>3.763501561853148E-3</v>
      </c>
      <c r="I357" s="33">
        <f t="shared" si="38"/>
        <v>3.2784735427185104E-3</v>
      </c>
      <c r="J357" s="20">
        <v>14</v>
      </c>
      <c r="K357" s="14">
        <v>22</v>
      </c>
      <c r="L357" s="49">
        <f t="shared" si="39"/>
        <v>-36.363636363636367</v>
      </c>
      <c r="M357" s="33">
        <f t="shared" si="40"/>
        <v>5.4398085187401402E-3</v>
      </c>
      <c r="N357" s="34">
        <f t="shared" si="41"/>
        <v>7.1450145660865126E-3</v>
      </c>
    </row>
    <row r="358" spans="1:14" hidden="1" outlineLevel="1" x14ac:dyDescent="0.35">
      <c r="A358" s="36"/>
      <c r="B358" s="50" t="s">
        <v>384</v>
      </c>
      <c r="C358" s="42">
        <f t="shared" si="35"/>
        <v>-36.363636363636367</v>
      </c>
      <c r="D358" s="48"/>
      <c r="E358" s="20">
        <v>1</v>
      </c>
      <c r="F358" s="14">
        <v>1</v>
      </c>
      <c r="G358" s="49">
        <f t="shared" si="36"/>
        <v>0</v>
      </c>
      <c r="H358" s="33">
        <f t="shared" si="37"/>
        <v>3.763501561853148E-3</v>
      </c>
      <c r="I358" s="33">
        <f t="shared" si="38"/>
        <v>3.2784735427185104E-3</v>
      </c>
      <c r="J358" s="20">
        <v>14</v>
      </c>
      <c r="K358" s="14">
        <v>22</v>
      </c>
      <c r="L358" s="49">
        <f t="shared" si="39"/>
        <v>-36.363636363636367</v>
      </c>
      <c r="M358" s="33">
        <f t="shared" si="40"/>
        <v>5.4398085187401402E-3</v>
      </c>
      <c r="N358" s="34">
        <f t="shared" si="41"/>
        <v>7.1450145660865126E-3</v>
      </c>
    </row>
    <row r="359" spans="1:14" collapsed="1" x14ac:dyDescent="0.35">
      <c r="A359" s="36" t="s">
        <v>385</v>
      </c>
      <c r="B359" s="1" t="s">
        <v>386</v>
      </c>
      <c r="C359" s="42">
        <f t="shared" si="35"/>
        <v>-30</v>
      </c>
      <c r="D359" s="48"/>
      <c r="E359" s="20">
        <v>0</v>
      </c>
      <c r="F359" s="14">
        <v>1</v>
      </c>
      <c r="G359" s="49">
        <f t="shared" si="36"/>
        <v>-100</v>
      </c>
      <c r="H359" s="33" t="str">
        <f t="shared" si="37"/>
        <v/>
      </c>
      <c r="I359" s="33">
        <f t="shared" si="38"/>
        <v>3.2784735427185104E-3</v>
      </c>
      <c r="J359" s="20">
        <v>14</v>
      </c>
      <c r="K359" s="14">
        <v>20</v>
      </c>
      <c r="L359" s="49">
        <f t="shared" si="39"/>
        <v>-30</v>
      </c>
      <c r="M359" s="33">
        <f t="shared" si="40"/>
        <v>5.4398085187401402E-3</v>
      </c>
      <c r="N359" s="34">
        <f t="shared" si="41"/>
        <v>6.4954677873513755E-3</v>
      </c>
    </row>
    <row r="360" spans="1:14" hidden="1" outlineLevel="1" x14ac:dyDescent="0.35">
      <c r="A360" s="36"/>
      <c r="B360" s="50" t="s">
        <v>386</v>
      </c>
      <c r="C360" s="42">
        <f t="shared" si="35"/>
        <v>-30</v>
      </c>
      <c r="D360" s="48"/>
      <c r="E360" s="20">
        <v>0</v>
      </c>
      <c r="F360" s="14">
        <v>1</v>
      </c>
      <c r="G360" s="49">
        <f t="shared" si="36"/>
        <v>-100</v>
      </c>
      <c r="H360" s="33" t="str">
        <f t="shared" si="37"/>
        <v/>
      </c>
      <c r="I360" s="33">
        <f t="shared" si="38"/>
        <v>3.2784735427185104E-3</v>
      </c>
      <c r="J360" s="20">
        <v>14</v>
      </c>
      <c r="K360" s="14">
        <v>20</v>
      </c>
      <c r="L360" s="49">
        <f t="shared" si="39"/>
        <v>-30</v>
      </c>
      <c r="M360" s="33">
        <f t="shared" si="40"/>
        <v>5.4398085187401402E-3</v>
      </c>
      <c r="N360" s="34">
        <f t="shared" si="41"/>
        <v>6.4954677873513755E-3</v>
      </c>
    </row>
    <row r="361" spans="1:14" collapsed="1" x14ac:dyDescent="0.35">
      <c r="A361" s="36" t="s">
        <v>387</v>
      </c>
      <c r="B361" s="1" t="s">
        <v>388</v>
      </c>
      <c r="C361" s="42">
        <f t="shared" si="35"/>
        <v>450</v>
      </c>
      <c r="D361" s="48"/>
      <c r="E361" s="20">
        <v>0</v>
      </c>
      <c r="F361" s="14">
        <v>0</v>
      </c>
      <c r="G361" s="49" t="str">
        <f t="shared" si="36"/>
        <v/>
      </c>
      <c r="H361" s="33" t="str">
        <f t="shared" si="37"/>
        <v/>
      </c>
      <c r="I361" s="33" t="str">
        <f t="shared" si="38"/>
        <v/>
      </c>
      <c r="J361" s="20">
        <v>11</v>
      </c>
      <c r="K361" s="14">
        <v>2</v>
      </c>
      <c r="L361" s="49">
        <f t="shared" si="39"/>
        <v>450</v>
      </c>
      <c r="M361" s="33">
        <f t="shared" si="40"/>
        <v>4.2741352647243961E-3</v>
      </c>
      <c r="N361" s="34">
        <f t="shared" si="41"/>
        <v>6.4954677873513755E-4</v>
      </c>
    </row>
    <row r="362" spans="1:14" hidden="1" outlineLevel="1" x14ac:dyDescent="0.35">
      <c r="A362" s="36"/>
      <c r="B362" s="50" t="s">
        <v>389</v>
      </c>
      <c r="C362" s="42">
        <f t="shared" si="35"/>
        <v>300</v>
      </c>
      <c r="D362" s="48"/>
      <c r="E362" s="20">
        <v>0</v>
      </c>
      <c r="F362" s="14">
        <v>0</v>
      </c>
      <c r="G362" s="49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4</v>
      </c>
      <c r="K362" s="14">
        <v>1</v>
      </c>
      <c r="L362" s="49">
        <f t="shared" si="39"/>
        <v>300</v>
      </c>
      <c r="M362" s="33">
        <f t="shared" si="40"/>
        <v>1.554231005354326E-3</v>
      </c>
      <c r="N362" s="34">
        <f t="shared" si="41"/>
        <v>3.2477338936756877E-4</v>
      </c>
    </row>
    <row r="363" spans="1:14" hidden="1" outlineLevel="1" x14ac:dyDescent="0.35">
      <c r="A363" s="36"/>
      <c r="B363" s="50" t="s">
        <v>390</v>
      </c>
      <c r="C363" s="42">
        <f t="shared" si="35"/>
        <v>300</v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4</v>
      </c>
      <c r="K363" s="14">
        <v>1</v>
      </c>
      <c r="L363" s="49">
        <f t="shared" si="39"/>
        <v>300</v>
      </c>
      <c r="M363" s="33">
        <f t="shared" si="40"/>
        <v>1.554231005354326E-3</v>
      </c>
      <c r="N363" s="34">
        <f t="shared" si="41"/>
        <v>3.2477338936756877E-4</v>
      </c>
    </row>
    <row r="364" spans="1:14" hidden="1" outlineLevel="1" x14ac:dyDescent="0.35">
      <c r="A364" s="36"/>
      <c r="B364" s="50" t="s">
        <v>391</v>
      </c>
      <c r="C364" s="42" t="str">
        <f t="shared" si="35"/>
        <v/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3</v>
      </c>
      <c r="K364" s="14">
        <v>0</v>
      </c>
      <c r="L364" s="49" t="str">
        <f t="shared" si="39"/>
        <v/>
      </c>
      <c r="M364" s="33">
        <f t="shared" si="40"/>
        <v>1.1656732540157445E-3</v>
      </c>
      <c r="N364" s="34" t="str">
        <f t="shared" si="41"/>
        <v/>
      </c>
    </row>
    <row r="365" spans="1:14" collapsed="1" x14ac:dyDescent="0.35">
      <c r="A365" s="36" t="s">
        <v>392</v>
      </c>
      <c r="B365" s="1" t="s">
        <v>393</v>
      </c>
      <c r="C365" s="42">
        <f t="shared" si="35"/>
        <v>-94.680851063829792</v>
      </c>
      <c r="D365" s="48"/>
      <c r="E365" s="20">
        <v>3</v>
      </c>
      <c r="F365" s="14">
        <v>0</v>
      </c>
      <c r="G365" s="49" t="str">
        <f t="shared" si="36"/>
        <v/>
      </c>
      <c r="H365" s="33">
        <f t="shared" si="37"/>
        <v>1.1290504685559444E-2</v>
      </c>
      <c r="I365" s="33" t="str">
        <f t="shared" si="38"/>
        <v/>
      </c>
      <c r="J365" s="20">
        <v>10</v>
      </c>
      <c r="K365" s="14">
        <v>188</v>
      </c>
      <c r="L365" s="49">
        <f t="shared" si="39"/>
        <v>-94.680851063829792</v>
      </c>
      <c r="M365" s="33">
        <f t="shared" si="40"/>
        <v>3.8855775133858146E-3</v>
      </c>
      <c r="N365" s="34">
        <f t="shared" si="41"/>
        <v>6.1057397201102925E-2</v>
      </c>
    </row>
    <row r="366" spans="1:14" hidden="1" outlineLevel="1" x14ac:dyDescent="0.35">
      <c r="A366" s="36"/>
      <c r="B366" s="50" t="s">
        <v>361</v>
      </c>
      <c r="C366" s="42">
        <f t="shared" si="35"/>
        <v>-60</v>
      </c>
      <c r="D366" s="48"/>
      <c r="E366" s="20">
        <v>3</v>
      </c>
      <c r="F366" s="14">
        <v>0</v>
      </c>
      <c r="G366" s="49" t="str">
        <f t="shared" si="36"/>
        <v/>
      </c>
      <c r="H366" s="33">
        <f t="shared" si="37"/>
        <v>1.1290504685559444E-2</v>
      </c>
      <c r="I366" s="33" t="str">
        <f t="shared" si="38"/>
        <v/>
      </c>
      <c r="J366" s="20">
        <v>6</v>
      </c>
      <c r="K366" s="14">
        <v>15</v>
      </c>
      <c r="L366" s="49">
        <f t="shared" si="39"/>
        <v>-60</v>
      </c>
      <c r="M366" s="33">
        <f t="shared" si="40"/>
        <v>2.331346508031489E-3</v>
      </c>
      <c r="N366" s="34">
        <f t="shared" si="41"/>
        <v>4.8716008405135314E-3</v>
      </c>
    </row>
    <row r="367" spans="1:14" hidden="1" outlineLevel="1" x14ac:dyDescent="0.35">
      <c r="A367" s="36"/>
      <c r="B367" s="50" t="s">
        <v>394</v>
      </c>
      <c r="C367" s="42">
        <f t="shared" si="35"/>
        <v>-33.333333333333329</v>
      </c>
      <c r="D367" s="48"/>
      <c r="E367" s="20">
        <v>0</v>
      </c>
      <c r="F367" s="14">
        <v>0</v>
      </c>
      <c r="G367" s="49" t="str">
        <f t="shared" si="36"/>
        <v/>
      </c>
      <c r="H367" s="33" t="str">
        <f t="shared" si="37"/>
        <v/>
      </c>
      <c r="I367" s="33" t="str">
        <f t="shared" si="38"/>
        <v/>
      </c>
      <c r="J367" s="20">
        <v>4</v>
      </c>
      <c r="K367" s="14">
        <v>6</v>
      </c>
      <c r="L367" s="49">
        <f t="shared" si="39"/>
        <v>-33.333333333333329</v>
      </c>
      <c r="M367" s="33">
        <f t="shared" si="40"/>
        <v>1.554231005354326E-3</v>
      </c>
      <c r="N367" s="34">
        <f t="shared" si="41"/>
        <v>1.9486403362054129E-3</v>
      </c>
    </row>
    <row r="368" spans="1:14" hidden="1" outlineLevel="1" x14ac:dyDescent="0.35">
      <c r="A368" s="36"/>
      <c r="B368" s="50" t="s">
        <v>395</v>
      </c>
      <c r="C368" s="42">
        <f t="shared" si="35"/>
        <v>-100</v>
      </c>
      <c r="D368" s="48"/>
      <c r="E368" s="20">
        <v>0</v>
      </c>
      <c r="F368" s="14">
        <v>0</v>
      </c>
      <c r="G368" s="49" t="str">
        <f t="shared" si="36"/>
        <v/>
      </c>
      <c r="H368" s="33" t="str">
        <f t="shared" si="37"/>
        <v/>
      </c>
      <c r="I368" s="33" t="str">
        <f t="shared" si="38"/>
        <v/>
      </c>
      <c r="J368" s="20">
        <v>0</v>
      </c>
      <c r="K368" s="14">
        <v>167</v>
      </c>
      <c r="L368" s="49">
        <f t="shared" si="39"/>
        <v>-100</v>
      </c>
      <c r="M368" s="33" t="str">
        <f t="shared" si="40"/>
        <v/>
      </c>
      <c r="N368" s="34">
        <f t="shared" si="41"/>
        <v>5.423715602438399E-2</v>
      </c>
    </row>
    <row r="369" spans="1:14" collapsed="1" x14ac:dyDescent="0.35">
      <c r="A369" s="36" t="s">
        <v>396</v>
      </c>
      <c r="B369" s="1" t="s">
        <v>397</v>
      </c>
      <c r="C369" s="42">
        <f t="shared" si="35"/>
        <v>-52.631578947368418</v>
      </c>
      <c r="D369" s="48"/>
      <c r="E369" s="20">
        <v>1</v>
      </c>
      <c r="F369" s="14">
        <v>1</v>
      </c>
      <c r="G369" s="49">
        <f t="shared" si="36"/>
        <v>0</v>
      </c>
      <c r="H369" s="33">
        <f t="shared" si="37"/>
        <v>3.763501561853148E-3</v>
      </c>
      <c r="I369" s="33">
        <f t="shared" si="38"/>
        <v>3.2784735427185104E-3</v>
      </c>
      <c r="J369" s="20">
        <v>9</v>
      </c>
      <c r="K369" s="14">
        <v>19</v>
      </c>
      <c r="L369" s="49">
        <f t="shared" si="39"/>
        <v>-52.631578947368418</v>
      </c>
      <c r="M369" s="33">
        <f t="shared" si="40"/>
        <v>3.4970197620472331E-3</v>
      </c>
      <c r="N369" s="34">
        <f t="shared" si="41"/>
        <v>6.1706943979838074E-3</v>
      </c>
    </row>
    <row r="370" spans="1:14" hidden="1" outlineLevel="1" x14ac:dyDescent="0.35">
      <c r="A370" s="36"/>
      <c r="B370" s="50" t="s">
        <v>398</v>
      </c>
      <c r="C370" s="42">
        <f t="shared" si="35"/>
        <v>-52.631578947368418</v>
      </c>
      <c r="D370" s="48"/>
      <c r="E370" s="20">
        <v>1</v>
      </c>
      <c r="F370" s="14">
        <v>1</v>
      </c>
      <c r="G370" s="49">
        <f t="shared" si="36"/>
        <v>0</v>
      </c>
      <c r="H370" s="33">
        <f t="shared" si="37"/>
        <v>3.763501561853148E-3</v>
      </c>
      <c r="I370" s="33">
        <f t="shared" si="38"/>
        <v>3.2784735427185104E-3</v>
      </c>
      <c r="J370" s="20">
        <v>9</v>
      </c>
      <c r="K370" s="14">
        <v>19</v>
      </c>
      <c r="L370" s="49">
        <f t="shared" si="39"/>
        <v>-52.631578947368418</v>
      </c>
      <c r="M370" s="33">
        <f t="shared" si="40"/>
        <v>3.4970197620472331E-3</v>
      </c>
      <c r="N370" s="34">
        <f t="shared" si="41"/>
        <v>6.1706943979838074E-3</v>
      </c>
    </row>
    <row r="371" spans="1:14" collapsed="1" x14ac:dyDescent="0.35">
      <c r="A371" s="36" t="s">
        <v>399</v>
      </c>
      <c r="B371" s="1" t="s">
        <v>400</v>
      </c>
      <c r="C371" s="42">
        <f t="shared" si="35"/>
        <v>-30</v>
      </c>
      <c r="D371" s="48"/>
      <c r="E371" s="20">
        <v>1</v>
      </c>
      <c r="F371" s="14">
        <v>1</v>
      </c>
      <c r="G371" s="49">
        <f t="shared" si="36"/>
        <v>0</v>
      </c>
      <c r="H371" s="33">
        <f t="shared" si="37"/>
        <v>3.763501561853148E-3</v>
      </c>
      <c r="I371" s="33">
        <f t="shared" si="38"/>
        <v>3.2784735427185104E-3</v>
      </c>
      <c r="J371" s="20">
        <v>7</v>
      </c>
      <c r="K371" s="14">
        <v>10</v>
      </c>
      <c r="L371" s="49">
        <f t="shared" si="39"/>
        <v>-30</v>
      </c>
      <c r="M371" s="33">
        <f t="shared" si="40"/>
        <v>2.7199042593700701E-3</v>
      </c>
      <c r="N371" s="34">
        <f t="shared" si="41"/>
        <v>3.2477338936756877E-3</v>
      </c>
    </row>
    <row r="372" spans="1:14" hidden="1" outlineLevel="1" x14ac:dyDescent="0.35">
      <c r="A372" s="36"/>
      <c r="B372" s="50" t="s">
        <v>400</v>
      </c>
      <c r="C372" s="42">
        <f t="shared" si="35"/>
        <v>-30</v>
      </c>
      <c r="D372" s="48"/>
      <c r="E372" s="20">
        <v>1</v>
      </c>
      <c r="F372" s="14">
        <v>1</v>
      </c>
      <c r="G372" s="49">
        <f t="shared" si="36"/>
        <v>0</v>
      </c>
      <c r="H372" s="33">
        <f t="shared" si="37"/>
        <v>3.763501561853148E-3</v>
      </c>
      <c r="I372" s="33">
        <f t="shared" si="38"/>
        <v>3.2784735427185104E-3</v>
      </c>
      <c r="J372" s="20">
        <v>7</v>
      </c>
      <c r="K372" s="14">
        <v>10</v>
      </c>
      <c r="L372" s="49">
        <f t="shared" si="39"/>
        <v>-30</v>
      </c>
      <c r="M372" s="33">
        <f t="shared" si="40"/>
        <v>2.7199042593700701E-3</v>
      </c>
      <c r="N372" s="34">
        <f t="shared" si="41"/>
        <v>3.2477338936756877E-3</v>
      </c>
    </row>
    <row r="373" spans="1:14" collapsed="1" x14ac:dyDescent="0.35">
      <c r="A373" s="36" t="s">
        <v>401</v>
      </c>
      <c r="B373" s="1" t="s">
        <v>402</v>
      </c>
      <c r="C373" s="42" t="str">
        <f t="shared" si="35"/>
        <v/>
      </c>
      <c r="D373" s="48"/>
      <c r="E373" s="20">
        <v>2</v>
      </c>
      <c r="F373" s="14">
        <v>0</v>
      </c>
      <c r="G373" s="49" t="str">
        <f t="shared" si="36"/>
        <v/>
      </c>
      <c r="H373" s="33">
        <f t="shared" si="37"/>
        <v>7.5270031237062961E-3</v>
      </c>
      <c r="I373" s="33" t="str">
        <f t="shared" si="38"/>
        <v/>
      </c>
      <c r="J373" s="20">
        <v>6</v>
      </c>
      <c r="K373" s="14">
        <v>0</v>
      </c>
      <c r="L373" s="49" t="str">
        <f t="shared" si="39"/>
        <v/>
      </c>
      <c r="M373" s="33">
        <f t="shared" si="40"/>
        <v>2.331346508031489E-3</v>
      </c>
      <c r="N373" s="34" t="str">
        <f t="shared" si="41"/>
        <v/>
      </c>
    </row>
    <row r="374" spans="1:14" hidden="1" outlineLevel="1" x14ac:dyDescent="0.35">
      <c r="A374" s="36"/>
      <c r="B374" s="51">
        <v>44077</v>
      </c>
      <c r="C374" s="42" t="str">
        <f t="shared" si="35"/>
        <v/>
      </c>
      <c r="D374" s="48"/>
      <c r="E374" s="20">
        <v>2</v>
      </c>
      <c r="F374" s="14">
        <v>0</v>
      </c>
      <c r="G374" s="49" t="str">
        <f t="shared" si="36"/>
        <v/>
      </c>
      <c r="H374" s="33">
        <f t="shared" si="37"/>
        <v>7.5270031237062961E-3</v>
      </c>
      <c r="I374" s="33" t="str">
        <f t="shared" si="38"/>
        <v/>
      </c>
      <c r="J374" s="20">
        <v>6</v>
      </c>
      <c r="K374" s="14">
        <v>0</v>
      </c>
      <c r="L374" s="49" t="str">
        <f t="shared" si="39"/>
        <v/>
      </c>
      <c r="M374" s="33">
        <f t="shared" si="40"/>
        <v>2.331346508031489E-3</v>
      </c>
      <c r="N374" s="34" t="str">
        <f t="shared" si="41"/>
        <v/>
      </c>
    </row>
    <row r="375" spans="1:14" collapsed="1" x14ac:dyDescent="0.35">
      <c r="A375" s="36" t="s">
        <v>403</v>
      </c>
      <c r="B375" s="1" t="s">
        <v>404</v>
      </c>
      <c r="C375" s="42" t="str">
        <f t="shared" si="35"/>
        <v/>
      </c>
      <c r="D375" s="48"/>
      <c r="E375" s="20">
        <v>2</v>
      </c>
      <c r="F375" s="14">
        <v>0</v>
      </c>
      <c r="G375" s="49" t="str">
        <f t="shared" si="36"/>
        <v/>
      </c>
      <c r="H375" s="33">
        <f t="shared" si="37"/>
        <v>7.5270031237062961E-3</v>
      </c>
      <c r="I375" s="33" t="str">
        <f t="shared" si="38"/>
        <v/>
      </c>
      <c r="J375" s="20">
        <v>2</v>
      </c>
      <c r="K375" s="14">
        <v>0</v>
      </c>
      <c r="L375" s="49" t="str">
        <f t="shared" si="39"/>
        <v/>
      </c>
      <c r="M375" s="33">
        <f t="shared" si="40"/>
        <v>7.7711550267716301E-4</v>
      </c>
      <c r="N375" s="34" t="str">
        <f t="shared" si="41"/>
        <v/>
      </c>
    </row>
    <row r="376" spans="1:14" hidden="1" outlineLevel="1" x14ac:dyDescent="0.35">
      <c r="A376" s="36"/>
      <c r="B376" s="50" t="s">
        <v>405</v>
      </c>
      <c r="C376" s="42" t="str">
        <f t="shared" si="35"/>
        <v/>
      </c>
      <c r="D376" s="48"/>
      <c r="E376" s="20">
        <v>2</v>
      </c>
      <c r="F376" s="14">
        <v>0</v>
      </c>
      <c r="G376" s="49" t="str">
        <f t="shared" si="36"/>
        <v/>
      </c>
      <c r="H376" s="33">
        <f t="shared" si="37"/>
        <v>7.5270031237062961E-3</v>
      </c>
      <c r="I376" s="33" t="str">
        <f t="shared" si="38"/>
        <v/>
      </c>
      <c r="J376" s="20">
        <v>2</v>
      </c>
      <c r="K376" s="14">
        <v>0</v>
      </c>
      <c r="L376" s="49" t="str">
        <f t="shared" si="39"/>
        <v/>
      </c>
      <c r="M376" s="33">
        <f t="shared" si="40"/>
        <v>7.7711550267716301E-4</v>
      </c>
      <c r="N376" s="34" t="str">
        <f t="shared" si="41"/>
        <v/>
      </c>
    </row>
    <row r="377" spans="1:14" collapsed="1" x14ac:dyDescent="0.35">
      <c r="A377" s="36" t="s">
        <v>406</v>
      </c>
      <c r="B377" s="1" t="s">
        <v>407</v>
      </c>
      <c r="C377" s="42">
        <f t="shared" si="35"/>
        <v>0</v>
      </c>
      <c r="D377" s="48"/>
      <c r="E377" s="20">
        <v>0</v>
      </c>
      <c r="F377" s="14">
        <v>1</v>
      </c>
      <c r="G377" s="49">
        <f t="shared" si="36"/>
        <v>-100</v>
      </c>
      <c r="H377" s="33" t="str">
        <f t="shared" si="37"/>
        <v/>
      </c>
      <c r="I377" s="33">
        <f t="shared" si="38"/>
        <v>3.2784735427185104E-3</v>
      </c>
      <c r="J377" s="20">
        <v>2</v>
      </c>
      <c r="K377" s="14">
        <v>2</v>
      </c>
      <c r="L377" s="49">
        <f t="shared" si="39"/>
        <v>0</v>
      </c>
      <c r="M377" s="33">
        <f t="shared" si="40"/>
        <v>7.7711550267716301E-4</v>
      </c>
      <c r="N377" s="34">
        <f t="shared" si="41"/>
        <v>6.4954677873513755E-4</v>
      </c>
    </row>
    <row r="378" spans="1:14" hidden="1" outlineLevel="1" x14ac:dyDescent="0.35">
      <c r="A378" s="36"/>
      <c r="B378" s="50" t="s">
        <v>408</v>
      </c>
      <c r="C378" s="42" t="str">
        <f t="shared" si="35"/>
        <v/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1</v>
      </c>
      <c r="K378" s="14">
        <v>0</v>
      </c>
      <c r="L378" s="49" t="str">
        <f t="shared" si="39"/>
        <v/>
      </c>
      <c r="M378" s="33">
        <f t="shared" si="40"/>
        <v>3.8855775133858151E-4</v>
      </c>
      <c r="N378" s="34" t="str">
        <f t="shared" si="41"/>
        <v/>
      </c>
    </row>
    <row r="379" spans="1:14" hidden="1" outlineLevel="1" x14ac:dyDescent="0.35">
      <c r="A379" s="36"/>
      <c r="B379" s="50" t="s">
        <v>409</v>
      </c>
      <c r="C379" s="42" t="str">
        <f t="shared" si="35"/>
        <v/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1</v>
      </c>
      <c r="K379" s="14">
        <v>0</v>
      </c>
      <c r="L379" s="49" t="str">
        <f t="shared" si="39"/>
        <v/>
      </c>
      <c r="M379" s="33">
        <f t="shared" si="40"/>
        <v>3.8855775133858151E-4</v>
      </c>
      <c r="N379" s="34" t="str">
        <f t="shared" si="41"/>
        <v/>
      </c>
    </row>
    <row r="380" spans="1:14" hidden="1" outlineLevel="1" x14ac:dyDescent="0.35">
      <c r="A380" s="36"/>
      <c r="B380" s="50" t="s">
        <v>410</v>
      </c>
      <c r="C380" s="42">
        <f t="shared" si="35"/>
        <v>-100</v>
      </c>
      <c r="D380" s="48"/>
      <c r="E380" s="20">
        <v>0</v>
      </c>
      <c r="F380" s="14">
        <v>1</v>
      </c>
      <c r="G380" s="49">
        <f t="shared" si="36"/>
        <v>-100</v>
      </c>
      <c r="H380" s="33" t="str">
        <f t="shared" si="37"/>
        <v/>
      </c>
      <c r="I380" s="33">
        <f t="shared" si="38"/>
        <v>3.2784735427185104E-3</v>
      </c>
      <c r="J380" s="20">
        <v>0</v>
      </c>
      <c r="K380" s="14">
        <v>1</v>
      </c>
      <c r="L380" s="49">
        <f t="shared" si="39"/>
        <v>-100</v>
      </c>
      <c r="M380" s="33" t="str">
        <f t="shared" si="40"/>
        <v/>
      </c>
      <c r="N380" s="34">
        <f t="shared" si="41"/>
        <v>3.2477338936756877E-4</v>
      </c>
    </row>
    <row r="381" spans="1:14" hidden="1" outlineLevel="1" x14ac:dyDescent="0.35">
      <c r="A381" s="36"/>
      <c r="B381" s="50" t="s">
        <v>407</v>
      </c>
      <c r="C381" s="42">
        <f t="shared" si="35"/>
        <v>-100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0</v>
      </c>
      <c r="K381" s="14">
        <v>1</v>
      </c>
      <c r="L381" s="49">
        <f t="shared" si="39"/>
        <v>-100</v>
      </c>
      <c r="M381" s="33" t="str">
        <f t="shared" si="40"/>
        <v/>
      </c>
      <c r="N381" s="34">
        <f t="shared" si="41"/>
        <v>3.2477338936756877E-4</v>
      </c>
    </row>
    <row r="382" spans="1:14" collapsed="1" x14ac:dyDescent="0.35">
      <c r="A382" s="36" t="s">
        <v>411</v>
      </c>
      <c r="B382" s="1" t="s">
        <v>412</v>
      </c>
      <c r="C382" s="42">
        <f t="shared" si="35"/>
        <v>-98.275862068965509</v>
      </c>
      <c r="D382" s="48"/>
      <c r="E382" s="20">
        <v>0</v>
      </c>
      <c r="F382" s="14">
        <v>3</v>
      </c>
      <c r="G382" s="49">
        <f t="shared" si="36"/>
        <v>-100</v>
      </c>
      <c r="H382" s="33" t="str">
        <f t="shared" si="37"/>
        <v/>
      </c>
      <c r="I382" s="33">
        <f t="shared" si="38"/>
        <v>9.835420628155532E-3</v>
      </c>
      <c r="J382" s="20">
        <v>1</v>
      </c>
      <c r="K382" s="14">
        <v>58</v>
      </c>
      <c r="L382" s="49">
        <f t="shared" si="39"/>
        <v>-98.275862068965509</v>
      </c>
      <c r="M382" s="33">
        <f t="shared" si="40"/>
        <v>3.8855775133858151E-4</v>
      </c>
      <c r="N382" s="34">
        <f t="shared" si="41"/>
        <v>1.8836856583318989E-2</v>
      </c>
    </row>
    <row r="383" spans="1:14" hidden="1" outlineLevel="1" x14ac:dyDescent="0.35">
      <c r="A383" s="36"/>
      <c r="B383" s="50" t="s">
        <v>412</v>
      </c>
      <c r="C383" s="42">
        <f t="shared" si="35"/>
        <v>-98.275862068965509</v>
      </c>
      <c r="D383" s="48"/>
      <c r="E383" s="20">
        <v>0</v>
      </c>
      <c r="F383" s="14">
        <v>3</v>
      </c>
      <c r="G383" s="49">
        <f t="shared" si="36"/>
        <v>-100</v>
      </c>
      <c r="H383" s="33" t="str">
        <f t="shared" si="37"/>
        <v/>
      </c>
      <c r="I383" s="33">
        <f t="shared" si="38"/>
        <v>9.835420628155532E-3</v>
      </c>
      <c r="J383" s="20">
        <v>1</v>
      </c>
      <c r="K383" s="14">
        <v>58</v>
      </c>
      <c r="L383" s="49">
        <f t="shared" si="39"/>
        <v>-98.275862068965509</v>
      </c>
      <c r="M383" s="33">
        <f t="shared" si="40"/>
        <v>3.8855775133858151E-4</v>
      </c>
      <c r="N383" s="34">
        <f t="shared" si="41"/>
        <v>1.8836856583318989E-2</v>
      </c>
    </row>
    <row r="384" spans="1:14" collapsed="1" x14ac:dyDescent="0.35">
      <c r="A384" s="36" t="s">
        <v>413</v>
      </c>
      <c r="B384" s="1" t="s">
        <v>414</v>
      </c>
      <c r="C384" s="42">
        <f t="shared" si="35"/>
        <v>-66.666666666666657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1</v>
      </c>
      <c r="K384" s="14">
        <v>3</v>
      </c>
      <c r="L384" s="49">
        <f t="shared" si="39"/>
        <v>-66.666666666666657</v>
      </c>
      <c r="M384" s="33">
        <f t="shared" si="40"/>
        <v>3.8855775133858151E-4</v>
      </c>
      <c r="N384" s="34">
        <f t="shared" si="41"/>
        <v>9.7432016810270643E-4</v>
      </c>
    </row>
    <row r="385" spans="1:14" hidden="1" outlineLevel="1" x14ac:dyDescent="0.35">
      <c r="A385" s="36"/>
      <c r="B385" s="50" t="s">
        <v>414</v>
      </c>
      <c r="C385" s="42">
        <f t="shared" si="35"/>
        <v>-66.666666666666657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1</v>
      </c>
      <c r="K385" s="14">
        <v>3</v>
      </c>
      <c r="L385" s="49">
        <f t="shared" si="39"/>
        <v>-66.666666666666657</v>
      </c>
      <c r="M385" s="33">
        <f t="shared" si="40"/>
        <v>3.8855775133858151E-4</v>
      </c>
      <c r="N385" s="34">
        <f t="shared" si="41"/>
        <v>9.7432016810270643E-4</v>
      </c>
    </row>
    <row r="386" spans="1:14" collapsed="1" x14ac:dyDescent="0.35">
      <c r="A386" s="36" t="s">
        <v>415</v>
      </c>
      <c r="B386" s="1" t="s">
        <v>416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28</v>
      </c>
      <c r="L386" s="49">
        <f t="shared" si="39"/>
        <v>-100</v>
      </c>
      <c r="M386" s="33" t="str">
        <f t="shared" si="40"/>
        <v/>
      </c>
      <c r="N386" s="34">
        <f t="shared" si="41"/>
        <v>9.0936549022919266E-3</v>
      </c>
    </row>
    <row r="387" spans="1:14" hidden="1" outlineLevel="1" x14ac:dyDescent="0.35">
      <c r="A387" s="36"/>
      <c r="B387" s="50" t="s">
        <v>417</v>
      </c>
      <c r="C387" s="42">
        <f t="shared" si="35"/>
        <v>-100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0</v>
      </c>
      <c r="K387" s="14">
        <v>12</v>
      </c>
      <c r="L387" s="49">
        <f t="shared" si="39"/>
        <v>-100</v>
      </c>
      <c r="M387" s="33" t="str">
        <f t="shared" si="40"/>
        <v/>
      </c>
      <c r="N387" s="34">
        <f t="shared" si="41"/>
        <v>3.8972806724108257E-3</v>
      </c>
    </row>
    <row r="388" spans="1:14" hidden="1" outlineLevel="1" x14ac:dyDescent="0.35">
      <c r="A388" s="36"/>
      <c r="B388" s="50" t="s">
        <v>418</v>
      </c>
      <c r="C388" s="42">
        <f t="shared" si="35"/>
        <v>-100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0</v>
      </c>
      <c r="K388" s="14">
        <v>10</v>
      </c>
      <c r="L388" s="49">
        <f t="shared" si="39"/>
        <v>-100</v>
      </c>
      <c r="M388" s="33" t="str">
        <f t="shared" si="40"/>
        <v/>
      </c>
      <c r="N388" s="34">
        <f t="shared" si="41"/>
        <v>3.2477338936756877E-3</v>
      </c>
    </row>
    <row r="389" spans="1:14" hidden="1" outlineLevel="1" x14ac:dyDescent="0.35">
      <c r="A389" s="36"/>
      <c r="B389" s="50" t="s">
        <v>419</v>
      </c>
      <c r="C389" s="42">
        <f t="shared" si="35"/>
        <v>-100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0</v>
      </c>
      <c r="K389" s="14">
        <v>4</v>
      </c>
      <c r="L389" s="49">
        <f t="shared" si="39"/>
        <v>-100</v>
      </c>
      <c r="M389" s="33" t="str">
        <f t="shared" si="40"/>
        <v/>
      </c>
      <c r="N389" s="34">
        <f t="shared" si="41"/>
        <v>1.2990935574702751E-3</v>
      </c>
    </row>
    <row r="390" spans="1:14" hidden="1" outlineLevel="1" x14ac:dyDescent="0.35">
      <c r="A390" s="36"/>
      <c r="B390" s="50" t="s">
        <v>420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2</v>
      </c>
      <c r="L390" s="49">
        <f t="shared" si="39"/>
        <v>-100</v>
      </c>
      <c r="M390" s="33" t="str">
        <f t="shared" si="40"/>
        <v/>
      </c>
      <c r="N390" s="34">
        <f t="shared" si="41"/>
        <v>6.4954677873513755E-4</v>
      </c>
    </row>
    <row r="391" spans="1:14" collapsed="1" x14ac:dyDescent="0.35">
      <c r="A391" s="36" t="s">
        <v>421</v>
      </c>
      <c r="B391" s="1" t="s">
        <v>422</v>
      </c>
      <c r="C391" s="42">
        <f t="shared" si="35"/>
        <v>-100</v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0</v>
      </c>
      <c r="K391" s="14">
        <v>8</v>
      </c>
      <c r="L391" s="49">
        <f t="shared" si="39"/>
        <v>-100</v>
      </c>
      <c r="M391" s="33" t="str">
        <f t="shared" si="40"/>
        <v/>
      </c>
      <c r="N391" s="34">
        <f t="shared" si="41"/>
        <v>2.5981871149405502E-3</v>
      </c>
    </row>
    <row r="392" spans="1:14" hidden="1" outlineLevel="1" x14ac:dyDescent="0.35">
      <c r="A392" s="36"/>
      <c r="B392" s="50" t="s">
        <v>423</v>
      </c>
      <c r="C392" s="42">
        <f t="shared" si="35"/>
        <v>-100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0</v>
      </c>
      <c r="K392" s="14">
        <v>8</v>
      </c>
      <c r="L392" s="49">
        <f t="shared" si="39"/>
        <v>-100</v>
      </c>
      <c r="M392" s="33" t="str">
        <f t="shared" si="40"/>
        <v/>
      </c>
      <c r="N392" s="34">
        <f t="shared" si="41"/>
        <v>2.5981871149405502E-3</v>
      </c>
    </row>
    <row r="393" spans="1:14" collapsed="1" x14ac:dyDescent="0.35">
      <c r="A393" s="36" t="s">
        <v>424</v>
      </c>
      <c r="B393" s="1" t="s">
        <v>425</v>
      </c>
      <c r="C393" s="42">
        <f t="shared" si="35"/>
        <v>-100</v>
      </c>
      <c r="D393" s="48"/>
      <c r="E393" s="20">
        <v>0</v>
      </c>
      <c r="F393" s="14">
        <v>2</v>
      </c>
      <c r="G393" s="49">
        <f t="shared" si="36"/>
        <v>-100</v>
      </c>
      <c r="H393" s="33" t="str">
        <f t="shared" si="37"/>
        <v/>
      </c>
      <c r="I393" s="33">
        <f t="shared" si="38"/>
        <v>6.5569470854370208E-3</v>
      </c>
      <c r="J393" s="20">
        <v>0</v>
      </c>
      <c r="K393" s="14">
        <v>6</v>
      </c>
      <c r="L393" s="49">
        <f t="shared" si="39"/>
        <v>-100</v>
      </c>
      <c r="M393" s="33" t="str">
        <f t="shared" si="40"/>
        <v/>
      </c>
      <c r="N393" s="34">
        <f t="shared" si="41"/>
        <v>1.9486403362054129E-3</v>
      </c>
    </row>
    <row r="394" spans="1:14" hidden="1" outlineLevel="1" x14ac:dyDescent="0.35">
      <c r="A394" s="36"/>
      <c r="B394" s="50" t="s">
        <v>426</v>
      </c>
      <c r="C394" s="42">
        <f t="shared" si="35"/>
        <v>-100</v>
      </c>
      <c r="D394" s="48"/>
      <c r="E394" s="20">
        <v>0</v>
      </c>
      <c r="F394" s="14">
        <v>2</v>
      </c>
      <c r="G394" s="49">
        <f t="shared" ref="G394:G396" si="42">IF(F394=0,"",SUM(((E394-F394)/F394)*100))</f>
        <v>-100</v>
      </c>
      <c r="H394" s="33" t="str">
        <f t="shared" si="37"/>
        <v/>
      </c>
      <c r="I394" s="33">
        <f t="shared" si="38"/>
        <v>6.5569470854370208E-3</v>
      </c>
      <c r="J394" s="20">
        <v>0</v>
      </c>
      <c r="K394" s="14">
        <v>6</v>
      </c>
      <c r="L394" s="49">
        <f t="shared" ref="L394:L396" si="43">IF(K394=0,"",SUM(((J394-K394)/K394)*100))</f>
        <v>-100</v>
      </c>
      <c r="M394" s="33" t="str">
        <f t="shared" si="40"/>
        <v/>
      </c>
      <c r="N394" s="34">
        <f t="shared" si="41"/>
        <v>1.9486403362054129E-3</v>
      </c>
    </row>
    <row r="395" spans="1:14" collapsed="1" x14ac:dyDescent="0.35">
      <c r="A395" s="36" t="s">
        <v>427</v>
      </c>
      <c r="B395" s="1" t="s">
        <v>428</v>
      </c>
      <c r="C395" s="42">
        <f t="shared" si="35"/>
        <v>-100</v>
      </c>
      <c r="D395" s="48"/>
      <c r="E395" s="20">
        <v>0</v>
      </c>
      <c r="F395" s="14">
        <v>0</v>
      </c>
      <c r="G395" s="49" t="str">
        <f t="shared" si="42"/>
        <v/>
      </c>
      <c r="H395" s="33" t="str">
        <f t="shared" si="37"/>
        <v/>
      </c>
      <c r="I395" s="33" t="str">
        <f t="shared" si="38"/>
        <v/>
      </c>
      <c r="J395" s="20">
        <v>0</v>
      </c>
      <c r="K395" s="14">
        <v>1</v>
      </c>
      <c r="L395" s="49">
        <f t="shared" si="43"/>
        <v>-100</v>
      </c>
      <c r="M395" s="33" t="str">
        <f t="shared" si="40"/>
        <v/>
      </c>
      <c r="N395" s="34">
        <f t="shared" si="41"/>
        <v>3.2477338936756877E-4</v>
      </c>
    </row>
    <row r="396" spans="1:14" hidden="1" outlineLevel="1" x14ac:dyDescent="0.35">
      <c r="A396" s="36"/>
      <c r="B396" s="50" t="s">
        <v>428</v>
      </c>
      <c r="C396" s="42">
        <f t="shared" si="35"/>
        <v>-100</v>
      </c>
      <c r="D396" s="48"/>
      <c r="E396" s="20">
        <v>0</v>
      </c>
      <c r="F396" s="14">
        <v>0</v>
      </c>
      <c r="G396" s="49" t="str">
        <f t="shared" si="42"/>
        <v/>
      </c>
      <c r="H396" s="33" t="str">
        <f t="shared" si="37"/>
        <v/>
      </c>
      <c r="I396" s="33" t="str">
        <f t="shared" si="38"/>
        <v/>
      </c>
      <c r="J396" s="20">
        <v>0</v>
      </c>
      <c r="K396" s="14">
        <v>1</v>
      </c>
      <c r="L396" s="49">
        <f t="shared" si="43"/>
        <v>-100</v>
      </c>
      <c r="M396" s="33" t="str">
        <f t="shared" si="40"/>
        <v/>
      </c>
      <c r="N396" s="34">
        <f t="shared" si="41"/>
        <v>3.2477338936756877E-4</v>
      </c>
    </row>
    <row r="397" spans="1:14" x14ac:dyDescent="0.35">
      <c r="A397" s="36"/>
      <c r="B397" s="19"/>
      <c r="C397" s="42"/>
      <c r="D397" s="48"/>
      <c r="E397" s="20"/>
      <c r="F397" s="14"/>
      <c r="G397" s="49"/>
      <c r="H397" s="33"/>
      <c r="I397" s="33"/>
      <c r="J397" s="20"/>
      <c r="K397" s="14"/>
      <c r="L397" s="49"/>
      <c r="M397" s="33"/>
      <c r="N397" s="34"/>
    </row>
    <row r="398" spans="1:14" ht="15" customHeight="1" x14ac:dyDescent="0.35">
      <c r="A398" s="18"/>
      <c r="B398" s="10" t="s">
        <v>4</v>
      </c>
      <c r="C398" s="43"/>
      <c r="D398" s="6"/>
      <c r="E398" s="11">
        <f>SUM(E10 + E18 + E39 + E52 + E67 + E86 + E109 + E128 + E138 + E152 + E161 + E173 + E183 + E203 + E215 + E226 + E231 + E244 + E248 + E255 + E264 + E270 + E282 + E287 + E294 + E297 + E304 + E309 + E315 + E321 + E329 + E331 + E335 + E338 + E340 + E342 + E346 + E348 + E350 + E355 + E357 + E359 + E361 + E365 + E369 + E371 + E373 + E375 + E377 + E382 + E384 + E386 + E391 + E393 + E395)</f>
        <v>26571</v>
      </c>
      <c r="F398" s="11">
        <f>SUM(F10 + F18 + F39 + F52 + F67 + F86 + F109 + F128 + F138 + F152 + F161 + F173 + F183 + F203 + F215 + F226 + F231 + F244 + F248 + F255 + F264 + F270 + F282 + F287 + F294 + F297 + F304 + F309 + F315 + F321 + F329 + F331 + F335 + F338 + F340 + F342 + F346 + F348 + F350 + F355 + F357 + F359 + F361 + F365 + F369 + F371 + F373 + F375 + F377 + F382 + F384 + F386 + F391 + F393 + F395)</f>
        <v>30502</v>
      </c>
      <c r="G398" s="11"/>
      <c r="H398" s="7"/>
      <c r="I398" s="7"/>
      <c r="J398" s="11">
        <f>SUM(J10 + J18 + J39 + J52 + J67 + J86 + J109 + J128 + J138 + J152 + J161 + J173 + J183 + J203 + J215 + J226 + J231 + J244 + J248 + J255 + J264 + J270 + J282 + J287 + J294 + J297 + J304 + J309 + J315 + J321 + J329 + J331 + J335 + J338 + J340 + J342 + J346 + J348 + J350 + J355 + J357 + J359 + J361 + J365 + J369 + J371 + J373 + J375 + J377 + J382 + J384 + J386 + J391 + J393 + J395)</f>
        <v>257362</v>
      </c>
      <c r="K398" s="11">
        <f>SUM(K10 + K18 + K39 + K52 + K67 + K86 + K109 + K128 + K138 + K152 + K161 + K173 + K183 + K203 + K215 + K226 + K231 + K244 + K248 + K255 + K264 + K270 + K282 + K287 + K294 + K297 + K304 + K309 + K315 + K321 + K329 + K331 + K335 + K338 + K340 + K342 + K346 + K348 + K350 + K355 + K357 + K359 + K361 + K365 + K369 + K371 + K373 + K375 + K377 + K382 + K384 + K386 + K391 + K393 + K395)</f>
        <v>307907</v>
      </c>
      <c r="L398" s="11"/>
      <c r="M398" s="7"/>
      <c r="N398" s="10"/>
    </row>
    <row r="399" spans="1:14" x14ac:dyDescent="0.35">
      <c r="A399" s="18"/>
      <c r="B399" s="17" t="s">
        <v>11</v>
      </c>
      <c r="C399" s="44"/>
      <c r="D399" s="6"/>
      <c r="E399" s="24">
        <f>CntPeriod-CntPeriodPrevYear</f>
        <v>-3931</v>
      </c>
      <c r="F399" s="24"/>
      <c r="G399" s="30">
        <f>(CntPeriod/CntPeriodPrevYear)-100%</f>
        <v>-0.12887679496426463</v>
      </c>
      <c r="H399" s="27"/>
      <c r="I399" s="28"/>
      <c r="J399" s="26">
        <f>CntYearAck-CntPrevYearAck</f>
        <v>-50545</v>
      </c>
      <c r="K399" s="25"/>
      <c r="L399" s="23">
        <f>(CntYearAck/CntPrevYearAck)-100%</f>
        <v>-0.16415670965583762</v>
      </c>
      <c r="M399" s="22"/>
      <c r="N399" s="21"/>
    </row>
    <row r="400" spans="1:14" x14ac:dyDescent="0.35">
      <c r="A400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9:H399 J399:L399">
    <cfRule type="cellIs" dxfId="3" priority="28" stopIfTrue="1" operator="lessThan">
      <formula>0</formula>
    </cfRule>
  </conditionalFormatting>
  <conditionalFormatting sqref="G10:G397 L10:L397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Q6"/>
  <sheetViews>
    <sheetView workbookViewId="0">
      <selection activeCell="F2" sqref="F2:M4"/>
    </sheetView>
  </sheetViews>
  <sheetFormatPr defaultRowHeight="14.5" x14ac:dyDescent="0.35"/>
  <cols>
    <col min="6" max="6" width="9.1796875" style="45"/>
  </cols>
  <sheetData>
    <row r="2" spans="5:17" x14ac:dyDescent="0.3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5" customHeight="1" x14ac:dyDescent="0.35">
      <c r="F3" s="53"/>
      <c r="G3" s="53"/>
      <c r="H3" s="53"/>
      <c r="I3" s="53"/>
      <c r="J3" s="53"/>
      <c r="K3" s="53"/>
      <c r="L3" s="53"/>
      <c r="M3" s="53"/>
      <c r="N3" s="37"/>
    </row>
    <row r="4" spans="5:17" ht="15" customHeight="1" x14ac:dyDescent="0.45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44136</v>
      </c>
      <c r="Q4" s="70"/>
    </row>
    <row r="5" spans="5:17" x14ac:dyDescent="0.3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3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2:Q6"/>
  <sheetViews>
    <sheetView workbookViewId="0">
      <selection activeCell="F2" sqref="F2:M4"/>
    </sheetView>
  </sheetViews>
  <sheetFormatPr defaultRowHeight="14.5" x14ac:dyDescent="0.35"/>
  <cols>
    <col min="6" max="6" width="9.1796875" style="47"/>
  </cols>
  <sheetData>
    <row r="2" spans="5:17" x14ac:dyDescent="0.3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5" customHeight="1" x14ac:dyDescent="0.35">
      <c r="F3" s="53"/>
      <c r="G3" s="53"/>
      <c r="H3" s="53"/>
      <c r="I3" s="53"/>
      <c r="J3" s="53"/>
      <c r="K3" s="53"/>
      <c r="L3" s="53"/>
      <c r="M3" s="53"/>
      <c r="N3" s="46"/>
    </row>
    <row r="4" spans="5:17" ht="15" customHeight="1" x14ac:dyDescent="0.45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44136</v>
      </c>
      <c r="Q4" s="70"/>
    </row>
    <row r="5" spans="5:17" x14ac:dyDescent="0.3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3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H5" sqref="H5"/>
    </sheetView>
  </sheetViews>
  <sheetFormatPr defaultRowHeight="14.5" x14ac:dyDescent="0.35"/>
  <cols>
    <col min="2" max="3" width="9" style="35" customWidth="1"/>
    <col min="5" max="6" width="9.1796875" style="35"/>
  </cols>
  <sheetData>
    <row r="1" spans="1:7" x14ac:dyDescent="0.35">
      <c r="A1" t="s">
        <v>18</v>
      </c>
      <c r="B1" s="35">
        <v>18.147589776268447</v>
      </c>
      <c r="C1" s="35">
        <v>17.85766481437577</v>
      </c>
      <c r="E1" s="35">
        <v>100.74626865671641</v>
      </c>
      <c r="F1" s="35">
        <v>-7.5585284280936458</v>
      </c>
      <c r="G1" t="s">
        <v>244</v>
      </c>
    </row>
    <row r="2" spans="1:7" x14ac:dyDescent="0.35">
      <c r="A2" t="s">
        <v>27</v>
      </c>
      <c r="B2" s="35">
        <v>14.334284004631609</v>
      </c>
      <c r="C2" s="35">
        <v>13.727521621788396</v>
      </c>
      <c r="E2" s="35">
        <v>21.670428893905193</v>
      </c>
      <c r="F2" s="35">
        <v>-2.6608611514271892</v>
      </c>
      <c r="G2" t="s">
        <v>61</v>
      </c>
    </row>
    <row r="3" spans="1:7" x14ac:dyDescent="0.35">
      <c r="A3" t="s">
        <v>47</v>
      </c>
      <c r="B3" s="35">
        <v>8.8692192320544603</v>
      </c>
      <c r="C3" s="35">
        <v>7.6536096938361258</v>
      </c>
      <c r="E3" s="35">
        <v>15.484311050477489</v>
      </c>
      <c r="F3" s="35">
        <v>-9.2404700487245623</v>
      </c>
      <c r="G3" t="s">
        <v>97</v>
      </c>
    </row>
    <row r="4" spans="1:7" x14ac:dyDescent="0.35">
      <c r="A4" t="s">
        <v>61</v>
      </c>
      <c r="B4" s="35">
        <v>7.8177819569322589</v>
      </c>
      <c r="C4" s="35">
        <v>6.7130659582276468</v>
      </c>
      <c r="E4" s="35">
        <v>8.0882352941176467</v>
      </c>
      <c r="F4" s="35">
        <v>-37.030003797949107</v>
      </c>
      <c r="G4" t="s">
        <v>286</v>
      </c>
    </row>
    <row r="5" spans="1:7" x14ac:dyDescent="0.35">
      <c r="A5" t="s">
        <v>77</v>
      </c>
      <c r="B5" s="35">
        <v>6.4795890613221845</v>
      </c>
      <c r="C5" s="35">
        <v>5.7114648254180649</v>
      </c>
      <c r="E5" s="35">
        <v>3.6866359447004609</v>
      </c>
      <c r="F5" s="35">
        <v>9.6936212958312407</v>
      </c>
      <c r="G5" t="s">
        <v>263</v>
      </c>
    </row>
    <row r="6" spans="1:7" x14ac:dyDescent="0.35">
      <c r="A6" t="s">
        <v>97</v>
      </c>
      <c r="B6" s="35">
        <v>6.1520348769437598</v>
      </c>
      <c r="C6" s="35">
        <v>5.6656717775172369</v>
      </c>
      <c r="E6" s="35">
        <v>-1.8887187340479834</v>
      </c>
      <c r="F6" s="35">
        <v>-17.773125447633738</v>
      </c>
      <c r="G6" t="s">
        <v>121</v>
      </c>
    </row>
    <row r="7" spans="1:7" x14ac:dyDescent="0.35">
      <c r="A7" t="s">
        <v>121</v>
      </c>
      <c r="B7" s="35">
        <v>5.799224438728328</v>
      </c>
      <c r="C7" s="35">
        <v>5.8949617904107408</v>
      </c>
      <c r="E7" s="35">
        <v>-3.3507853403141366</v>
      </c>
      <c r="F7" s="35">
        <v>7.3891625615763554E-2</v>
      </c>
      <c r="G7" t="s">
        <v>152</v>
      </c>
    </row>
    <row r="8" spans="1:7" x14ac:dyDescent="0.35">
      <c r="A8" t="s">
        <v>141</v>
      </c>
      <c r="B8" s="35">
        <v>4.7454558170980956</v>
      </c>
      <c r="C8" s="35">
        <v>5.2067669783408626</v>
      </c>
      <c r="E8" s="35">
        <v>-3.9039039039039038</v>
      </c>
      <c r="F8" s="35">
        <v>-20.162932790224033</v>
      </c>
      <c r="G8" t="s">
        <v>258</v>
      </c>
    </row>
    <row r="9" spans="1:7" x14ac:dyDescent="0.35">
      <c r="A9" t="s">
        <v>152</v>
      </c>
      <c r="B9" s="35">
        <v>3.1574202873773127</v>
      </c>
      <c r="C9" s="35">
        <v>2.6371599216646584</v>
      </c>
      <c r="E9" s="35">
        <v>-9.2063492063492074</v>
      </c>
      <c r="F9" s="35">
        <v>-40.827100747910251</v>
      </c>
      <c r="G9" t="s">
        <v>226</v>
      </c>
    </row>
    <row r="10" spans="1:7" x14ac:dyDescent="0.35">
      <c r="A10" t="s">
        <v>160</v>
      </c>
      <c r="B10" s="35">
        <v>2.7844048460922748</v>
      </c>
      <c r="C10" s="35">
        <v>2.6956191317508207</v>
      </c>
      <c r="E10" s="35">
        <v>-10.910763569457222</v>
      </c>
      <c r="F10" s="35">
        <v>-15.058652359734474</v>
      </c>
      <c r="G10" t="s">
        <v>18</v>
      </c>
    </row>
    <row r="11" spans="1:7" x14ac:dyDescent="0.35">
      <c r="A11" t="s">
        <v>170</v>
      </c>
      <c r="B11" s="35">
        <v>2.7735252290547945</v>
      </c>
      <c r="C11" s="35">
        <v>3.1519257438122548</v>
      </c>
      <c r="E11" s="35">
        <v>-15.110178384050368</v>
      </c>
      <c r="F11" s="35">
        <v>-5.1745706812237007</v>
      </c>
      <c r="G11" t="s">
        <v>77</v>
      </c>
    </row>
    <row r="12" spans="1:7" x14ac:dyDescent="0.35">
      <c r="A12" t="s">
        <v>183</v>
      </c>
      <c r="B12" s="35">
        <v>2.2342070701968435</v>
      </c>
      <c r="C12" s="35">
        <v>1.8158080199540769</v>
      </c>
      <c r="E12" s="35">
        <v>-15.885545140601876</v>
      </c>
      <c r="F12" s="35">
        <v>-3.1401171178816938</v>
      </c>
      <c r="G12" t="s">
        <v>47</v>
      </c>
    </row>
    <row r="13" spans="1:7" x14ac:dyDescent="0.35">
      <c r="A13" t="s">
        <v>194</v>
      </c>
      <c r="B13" s="35">
        <v>2.067515794872592</v>
      </c>
      <c r="C13" s="35">
        <v>2.538753584686285</v>
      </c>
      <c r="E13" s="35">
        <v>-17.720574519679165</v>
      </c>
      <c r="F13" s="35">
        <v>-12.721207532885398</v>
      </c>
      <c r="G13" t="s">
        <v>27</v>
      </c>
    </row>
    <row r="14" spans="1:7" x14ac:dyDescent="0.35">
      <c r="A14" t="s">
        <v>215</v>
      </c>
      <c r="B14" s="35">
        <v>1.6397137106488138</v>
      </c>
      <c r="C14" s="35">
        <v>1.7917747891408771</v>
      </c>
      <c r="E14" s="35">
        <v>-19.726027397260275</v>
      </c>
      <c r="F14" s="35">
        <v>-13.662650602409638</v>
      </c>
      <c r="G14" t="s">
        <v>160</v>
      </c>
    </row>
    <row r="15" spans="1:7" x14ac:dyDescent="0.35">
      <c r="A15" t="s">
        <v>226</v>
      </c>
      <c r="B15" s="35">
        <v>1.5678305266511761</v>
      </c>
      <c r="C15" s="35">
        <v>2.2146297420974514</v>
      </c>
      <c r="E15" s="35">
        <v>-21.095334685598377</v>
      </c>
      <c r="F15" s="35">
        <v>-45.033351361096088</v>
      </c>
      <c r="G15" t="s">
        <v>238</v>
      </c>
    </row>
    <row r="16" spans="1:7" x14ac:dyDescent="0.35">
      <c r="A16" t="s">
        <v>238</v>
      </c>
      <c r="B16" s="35">
        <v>1.184712583831335</v>
      </c>
      <c r="C16" s="35">
        <v>1.8015179908219041</v>
      </c>
      <c r="E16" s="35">
        <v>-25.396825396825395</v>
      </c>
      <c r="F16" s="35">
        <v>2.8438561974602039</v>
      </c>
      <c r="G16" t="s">
        <v>183</v>
      </c>
    </row>
    <row r="17" spans="1:7" x14ac:dyDescent="0.35">
      <c r="A17" t="s">
        <v>244</v>
      </c>
      <c r="B17" s="35">
        <v>1.0739736246998393</v>
      </c>
      <c r="C17" s="35">
        <v>0.97107243420903067</v>
      </c>
      <c r="E17" s="35">
        <v>-25.696969696969695</v>
      </c>
      <c r="F17" s="35">
        <v>-26.450283359093252</v>
      </c>
      <c r="G17" t="s">
        <v>170</v>
      </c>
    </row>
    <row r="18" spans="1:7" x14ac:dyDescent="0.35">
      <c r="A18" t="s">
        <v>258</v>
      </c>
      <c r="B18" s="35">
        <v>1.0662024696730676</v>
      </c>
      <c r="C18" s="35">
        <v>1.1162461392563339</v>
      </c>
      <c r="E18" s="35">
        <v>-37.33239237826394</v>
      </c>
      <c r="F18" s="35">
        <v>-23.821107784431135</v>
      </c>
      <c r="G18" t="s">
        <v>141</v>
      </c>
    </row>
    <row r="19" spans="1:7" x14ac:dyDescent="0.35">
      <c r="A19" t="s">
        <v>263</v>
      </c>
      <c r="B19" s="35">
        <v>0.84861012892346177</v>
      </c>
      <c r="C19" s="35">
        <v>0.64662381823082948</v>
      </c>
      <c r="E19" s="35">
        <v>-38.213762811127374</v>
      </c>
      <c r="F19" s="35">
        <v>-31.930408084943075</v>
      </c>
      <c r="G19" t="s">
        <v>194</v>
      </c>
    </row>
    <row r="20" spans="1:7" x14ac:dyDescent="0.35">
      <c r="A20" t="s">
        <v>269</v>
      </c>
      <c r="B20" s="35">
        <v>0.66521087029165149</v>
      </c>
      <c r="C20" s="35">
        <v>1.6839500238708442</v>
      </c>
      <c r="E20" s="35">
        <v>-40.416666666666664</v>
      </c>
      <c r="F20" s="35">
        <v>-24.71757794848622</v>
      </c>
      <c r="G20" t="s">
        <v>279</v>
      </c>
    </row>
    <row r="21" spans="1:7" x14ac:dyDescent="0.35">
      <c r="A21" t="s">
        <v>279</v>
      </c>
      <c r="B21" s="35">
        <v>0.64733721373007669</v>
      </c>
      <c r="C21" s="35">
        <v>0.71872351067042972</v>
      </c>
      <c r="E21" s="35">
        <v>-42.201834862385326</v>
      </c>
      <c r="F21" s="35">
        <v>-57.99894403379092</v>
      </c>
      <c r="G21" t="s">
        <v>299</v>
      </c>
    </row>
    <row r="22" spans="1:7" x14ac:dyDescent="0.35">
      <c r="A22" t="s">
        <v>286</v>
      </c>
      <c r="B22" s="35">
        <v>0.64422875171936811</v>
      </c>
      <c r="C22" s="35">
        <v>0.8551283342048086</v>
      </c>
      <c r="E22" s="35">
        <v>-57.120743034055735</v>
      </c>
      <c r="F22" s="35">
        <v>-66.981677917068467</v>
      </c>
      <c r="G22" t="s">
        <v>269</v>
      </c>
    </row>
    <row r="23" spans="1:7" x14ac:dyDescent="0.35">
      <c r="A23" t="s">
        <v>299</v>
      </c>
      <c r="B23" s="35">
        <v>0.61819538237968308</v>
      </c>
      <c r="C23" s="35">
        <v>1.2302415989243505</v>
      </c>
      <c r="E23" s="35">
        <v>-60.349127182044896</v>
      </c>
      <c r="F23" s="35">
        <v>-23.50915352546674</v>
      </c>
      <c r="G23" t="s">
        <v>215</v>
      </c>
    </row>
    <row r="24" spans="1:7" x14ac:dyDescent="0.35">
      <c r="A24" t="s">
        <v>305</v>
      </c>
      <c r="B24" s="35">
        <v>0.55097489139810851</v>
      </c>
      <c r="C24" s="35">
        <v>1.1857476445809936</v>
      </c>
      <c r="E24" s="35">
        <v>-8.870967741935484</v>
      </c>
      <c r="F24" s="35">
        <v>-61.161325664201591</v>
      </c>
      <c r="G24" t="s">
        <v>305</v>
      </c>
    </row>
    <row r="25" spans="1:7" x14ac:dyDescent="0.35">
      <c r="A25" t="s">
        <v>313</v>
      </c>
      <c r="B25" s="35">
        <v>0.53543258134456517</v>
      </c>
      <c r="C25" s="35" t="s">
        <v>431</v>
      </c>
      <c r="E25" s="35" t="s">
        <v>431</v>
      </c>
      <c r="F25" s="35" t="s">
        <v>431</v>
      </c>
      <c r="G25" t="s">
        <v>313</v>
      </c>
    </row>
  </sheetData>
  <sortState xmlns:xlrd2="http://schemas.microsoft.com/office/spreadsheetml/2017/richdata2"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Linder, Sofia</cp:lastModifiedBy>
  <cp:lastPrinted>2015-05-13T09:02:34Z</cp:lastPrinted>
  <dcterms:created xsi:type="dcterms:W3CDTF">2015-01-30T07:59:01Z</dcterms:created>
  <dcterms:modified xsi:type="dcterms:W3CDTF">2020-12-01T08:22:34Z</dcterms:modified>
</cp:coreProperties>
</file>