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9440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Registrations!$E$402</definedName>
    <definedName name="CntPeriodPrevYear">Registrations!$F$402</definedName>
    <definedName name="CntPrevYear">Registrations!#REF!</definedName>
    <definedName name="CntPrevYearAck">Registrations!$K$402</definedName>
    <definedName name="CntYearAck">Registrations!$J$402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Registrations!$B$403</definedName>
  </definedNames>
  <calcPr calcId="145621"/>
</workbook>
</file>

<file path=xl/calcChain.xml><?xml version="1.0" encoding="utf-8"?>
<calcChain xmlns="http://schemas.openxmlformats.org/spreadsheetml/2006/main">
  <c r="K402" i="3" l="1"/>
  <c r="N399" i="3" s="1"/>
  <c r="J402" i="3"/>
  <c r="M396" i="3" s="1"/>
  <c r="F402" i="3"/>
  <c r="I397" i="3" s="1"/>
  <c r="E402" i="3"/>
  <c r="H387" i="3" s="1"/>
  <c r="I400" i="3"/>
  <c r="H400" i="3"/>
  <c r="N400" i="3"/>
  <c r="M400" i="3"/>
  <c r="C400" i="3"/>
  <c r="L400" i="3"/>
  <c r="G400" i="3"/>
  <c r="I399" i="3"/>
  <c r="H399" i="3"/>
  <c r="M399" i="3"/>
  <c r="C399" i="3"/>
  <c r="L399" i="3"/>
  <c r="G399" i="3"/>
  <c r="H398" i="3"/>
  <c r="M398" i="3"/>
  <c r="C398" i="3"/>
  <c r="L398" i="3"/>
  <c r="G398" i="3"/>
  <c r="H397" i="3"/>
  <c r="M397" i="3"/>
  <c r="C397" i="3"/>
  <c r="L397" i="3"/>
  <c r="G397" i="3"/>
  <c r="I396" i="3"/>
  <c r="H396" i="3"/>
  <c r="C396" i="3"/>
  <c r="L396" i="3"/>
  <c r="G396" i="3"/>
  <c r="H395" i="3"/>
  <c r="N395" i="3"/>
  <c r="C395" i="3"/>
  <c r="L395" i="3"/>
  <c r="G395" i="3"/>
  <c r="I394" i="3"/>
  <c r="H394" i="3"/>
  <c r="N394" i="3"/>
  <c r="M394" i="3"/>
  <c r="C394" i="3"/>
  <c r="L394" i="3"/>
  <c r="G394" i="3"/>
  <c r="H393" i="3"/>
  <c r="N393" i="3"/>
  <c r="M393" i="3"/>
  <c r="C393" i="3"/>
  <c r="L393" i="3"/>
  <c r="G393" i="3"/>
  <c r="H392" i="3"/>
  <c r="C392" i="3"/>
  <c r="L392" i="3"/>
  <c r="G392" i="3"/>
  <c r="I391" i="3"/>
  <c r="H391" i="3"/>
  <c r="N391" i="3"/>
  <c r="M391" i="3"/>
  <c r="C391" i="3"/>
  <c r="L391" i="3"/>
  <c r="G391" i="3"/>
  <c r="I390" i="3"/>
  <c r="H390" i="3"/>
  <c r="N390" i="3"/>
  <c r="C390" i="3"/>
  <c r="L390" i="3"/>
  <c r="G390" i="3"/>
  <c r="I389" i="3"/>
  <c r="H389" i="3"/>
  <c r="N389" i="3"/>
  <c r="M389" i="3"/>
  <c r="C389" i="3"/>
  <c r="L389" i="3"/>
  <c r="G389" i="3"/>
  <c r="I388" i="3"/>
  <c r="H388" i="3"/>
  <c r="C388" i="3"/>
  <c r="L388" i="3"/>
  <c r="G388" i="3"/>
  <c r="I387" i="3"/>
  <c r="N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C385" i="3"/>
  <c r="L385" i="3"/>
  <c r="G385" i="3"/>
  <c r="H384" i="3"/>
  <c r="N384" i="3"/>
  <c r="C384" i="3"/>
  <c r="L384" i="3"/>
  <c r="G384" i="3"/>
  <c r="I383" i="3"/>
  <c r="H383" i="3"/>
  <c r="N383" i="3"/>
  <c r="M383" i="3"/>
  <c r="C383" i="3"/>
  <c r="L383" i="3"/>
  <c r="G383" i="3"/>
  <c r="H382" i="3"/>
  <c r="N382" i="3"/>
  <c r="M382" i="3"/>
  <c r="C382" i="3"/>
  <c r="L382" i="3"/>
  <c r="G382" i="3"/>
  <c r="I381" i="3"/>
  <c r="H381" i="3"/>
  <c r="C381" i="3"/>
  <c r="L381" i="3"/>
  <c r="G381" i="3"/>
  <c r="H380" i="3"/>
  <c r="N380" i="3"/>
  <c r="C380" i="3"/>
  <c r="L380" i="3"/>
  <c r="G380" i="3"/>
  <c r="I379" i="3"/>
  <c r="H379" i="3"/>
  <c r="N379" i="3"/>
  <c r="M379" i="3"/>
  <c r="C379" i="3"/>
  <c r="L379" i="3"/>
  <c r="G379" i="3"/>
  <c r="H378" i="3"/>
  <c r="N378" i="3"/>
  <c r="M378" i="3"/>
  <c r="C378" i="3"/>
  <c r="L378" i="3"/>
  <c r="G378" i="3"/>
  <c r="I377" i="3"/>
  <c r="H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N369" i="3"/>
  <c r="M369" i="3"/>
  <c r="C369" i="3"/>
  <c r="L369" i="3"/>
  <c r="G369" i="3"/>
  <c r="H368" i="3"/>
  <c r="N368" i="3"/>
  <c r="M368" i="3"/>
  <c r="C368" i="3"/>
  <c r="L368" i="3"/>
  <c r="G368" i="3"/>
  <c r="I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92" i="3" l="1"/>
  <c r="N397" i="3"/>
  <c r="N398" i="3"/>
  <c r="I398" i="3"/>
  <c r="N377" i="3"/>
  <c r="N381" i="3"/>
  <c r="N385" i="3"/>
  <c r="N388" i="3"/>
  <c r="N392" i="3"/>
  <c r="N396" i="3"/>
  <c r="M380" i="3"/>
  <c r="M381" i="3"/>
  <c r="M384" i="3"/>
  <c r="M385" i="3"/>
  <c r="M387" i="3"/>
  <c r="M388" i="3"/>
  <c r="M390" i="3"/>
  <c r="M392" i="3"/>
  <c r="M395" i="3"/>
  <c r="I251" i="3"/>
  <c r="I253" i="3"/>
  <c r="I255" i="3"/>
  <c r="I257" i="3"/>
  <c r="I259" i="3"/>
  <c r="I261" i="3"/>
  <c r="I263" i="3"/>
  <c r="I265" i="3"/>
  <c r="I267" i="3"/>
  <c r="I269" i="3"/>
  <c r="I271" i="3"/>
  <c r="I277" i="3"/>
  <c r="I279" i="3"/>
  <c r="I283" i="3"/>
  <c r="I285" i="3"/>
  <c r="I287" i="3"/>
  <c r="I289" i="3"/>
  <c r="I291" i="3"/>
  <c r="I293" i="3"/>
  <c r="I295" i="3"/>
  <c r="I297" i="3"/>
  <c r="I301" i="3"/>
  <c r="I303" i="3"/>
  <c r="I305" i="3"/>
  <c r="I307" i="3"/>
  <c r="I309" i="3"/>
  <c r="I311" i="3"/>
  <c r="I313" i="3"/>
  <c r="I315" i="3"/>
  <c r="I317" i="3"/>
  <c r="I319" i="3"/>
  <c r="I321" i="3"/>
  <c r="I325" i="3"/>
  <c r="I329" i="3"/>
  <c r="I331" i="3"/>
  <c r="I335" i="3"/>
  <c r="I337" i="3"/>
  <c r="I343" i="3"/>
  <c r="I347" i="3"/>
  <c r="I349" i="3"/>
  <c r="I351" i="3"/>
  <c r="I353" i="3"/>
  <c r="I355" i="3"/>
  <c r="I357" i="3"/>
  <c r="I359" i="3"/>
  <c r="I361" i="3"/>
  <c r="I363" i="3"/>
  <c r="I365" i="3"/>
  <c r="I368" i="3"/>
  <c r="I369" i="3"/>
  <c r="I373" i="3"/>
  <c r="I378" i="3"/>
  <c r="I380" i="3"/>
  <c r="I382" i="3"/>
  <c r="I384" i="3"/>
  <c r="I393" i="3"/>
  <c r="I395" i="3"/>
  <c r="H367" i="3"/>
  <c r="H369" i="3"/>
  <c r="H371" i="3"/>
  <c r="H373" i="3"/>
  <c r="H375" i="3"/>
  <c r="H3" i="3"/>
  <c r="H4" i="3"/>
  <c r="E403" i="3"/>
  <c r="G403" i="3"/>
  <c r="J403" i="3"/>
  <c r="L403" i="3"/>
</calcChain>
</file>

<file path=xl/sharedStrings.xml><?xml version="1.0" encoding="utf-8"?>
<sst xmlns="http://schemas.openxmlformats.org/spreadsheetml/2006/main" count="509" uniqueCount="433">
  <si>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</si>
  <si>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</si>
  <si>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</si>
  <si>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</si>
  <si>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</si>
  <si>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</si>
  <si>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</si>
  <si>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</si>
  <si>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</si>
  <si>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</si>
  <si>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</si>
  <si>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</si>
  <si>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</si>
  <si>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</si>
  <si>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</si>
  <si>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</si>
  <si>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</si>
  <si>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</si>
  <si>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</si>
  <si>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</si>
  <si>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</si>
  <si>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XC60</t>
  </si>
  <si>
    <t>V40N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</si>
  <si>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</si>
  <si>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</si>
  <si>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</si>
  <si>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</si>
  <si>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</si>
  <si>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</si>
  <si>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</si>
  <si>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</si>
  <si>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</si>
  <si>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</si>
  <si>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</si>
  <si>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</si>
  <si>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UP!</t>
  </si>
  <si>
    <t>Sharan</t>
  </si>
  <si>
    <t>Caddy</t>
  </si>
  <si>
    <t>Touran</t>
  </si>
  <si>
    <t>Touareg</t>
  </si>
  <si>
    <t>Multivan</t>
  </si>
  <si>
    <t>Caravelle</t>
  </si>
  <si>
    <t>Beetle</t>
  </si>
  <si>
    <t>Kombi</t>
  </si>
  <si>
    <t>Scirocco</t>
  </si>
  <si>
    <t>Crafter</t>
  </si>
  <si>
    <t>XL1</t>
  </si>
  <si>
    <t>CC</t>
  </si>
  <si>
    <t>Phaeton</t>
  </si>
  <si>
    <t>3(6)</t>
  </si>
  <si>
    <t>Kia</t>
  </si>
  <si>
    <t>Cee'd</t>
  </si>
  <si>
    <t>Sportage</t>
  </si>
  <si>
    <t>RIO</t>
  </si>
  <si>
    <t>Picanto</t>
  </si>
  <si>
    <t>Sorento</t>
  </si>
  <si>
    <t>Venga</t>
  </si>
  <si>
    <t>Soul</t>
  </si>
  <si>
    <t>Optima</t>
  </si>
  <si>
    <t>Carens</t>
  </si>
  <si>
    <t>Niro</t>
  </si>
  <si>
    <t>4(3)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</si>
  <si>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</si>
  <si>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</si>
  <si>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</si>
  <si>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</si>
  <si>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</si>
  <si>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</si>
  <si>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</si>
  <si>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</si>
  <si>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</si>
  <si>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Gt86</t>
  </si>
  <si>
    <t>Mirai</t>
  </si>
  <si>
    <t>Verso-s</t>
  </si>
  <si>
    <t>5(5)</t>
  </si>
  <si>
    <t>BMW</t>
  </si>
  <si>
    <t>5-serie</t>
  </si>
  <si>
    <t>3-serie</t>
  </si>
  <si>
    <t>1-serie</t>
  </si>
  <si>
    <t>X1</t>
  </si>
  <si>
    <t>2-serie</t>
  </si>
  <si>
    <t>X3</t>
  </si>
  <si>
    <t>4-serie</t>
  </si>
  <si>
    <t>X5</t>
  </si>
  <si>
    <t>X4</t>
  </si>
  <si>
    <t>I3</t>
  </si>
  <si>
    <t>X6</t>
  </si>
  <si>
    <t>7-serie</t>
  </si>
  <si>
    <t>6-serie</t>
  </si>
  <si>
    <t>I8</t>
  </si>
  <si>
    <t>Z4</t>
  </si>
  <si>
    <t>6(4)</t>
  </si>
  <si>
    <t>Audi</t>
  </si>
  <si>
    <t>A4</t>
  </si>
  <si>
    <t>A6</t>
  </si>
  <si>
    <t>A3</t>
  </si>
  <si>
    <t>A1</t>
  </si>
  <si>
    <t>Q5</t>
  </si>
  <si>
    <t>Q3</t>
  </si>
  <si>
    <t>A5</t>
  </si>
  <si>
    <t>Q7</t>
  </si>
  <si>
    <t>A7</t>
  </si>
  <si>
    <t>A8</t>
  </si>
  <si>
    <t>TT</t>
  </si>
  <si>
    <t>S6</t>
  </si>
  <si>
    <t>S3</t>
  </si>
  <si>
    <t>R8</t>
  </si>
  <si>
    <t>Q2</t>
  </si>
  <si>
    <t>S5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</si>
  <si>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</si>
  <si>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</si>
  <si>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</si>
  <si>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</si>
  <si>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</si>
  <si>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</si>
  <si>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</si>
  <si>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</si>
  <si>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GLA</t>
  </si>
  <si>
    <t>GLE</t>
  </si>
  <si>
    <t>V-klass</t>
  </si>
  <si>
    <t>GL</t>
  </si>
  <si>
    <t>Vito</t>
  </si>
  <si>
    <t>Cl/s280-600</t>
  </si>
  <si>
    <t>CLS</t>
  </si>
  <si>
    <t>SLK</t>
  </si>
  <si>
    <t>G wagon</t>
  </si>
  <si>
    <t>SLS</t>
  </si>
  <si>
    <t>108-314</t>
  </si>
  <si>
    <t>300-600 sl</t>
  </si>
  <si>
    <t>GLK</t>
  </si>
  <si>
    <t>Vaneo</t>
  </si>
  <si>
    <t>M-klass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</si>
  <si>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</si>
  <si>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</si>
  <si>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</si>
  <si>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</si>
  <si>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</si>
  <si>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</si>
  <si>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</si>
  <si>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</si>
  <si>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</si>
  <si>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</si>
  <si>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9(11)</t>
  </si>
  <si>
    <t>Renault</t>
  </si>
  <si>
    <t>Clio</t>
  </si>
  <si>
    <t>Captur</t>
  </si>
  <si>
    <t>Kadjar</t>
  </si>
  <si>
    <t>Megane</t>
  </si>
  <si>
    <t>Master</t>
  </si>
  <si>
    <t>Trafic</t>
  </si>
  <si>
    <t>Talisman</t>
  </si>
  <si>
    <t>ZOE</t>
  </si>
  <si>
    <t>Espace</t>
  </si>
  <si>
    <t>Scenic</t>
  </si>
  <si>
    <t>Kangoo</t>
  </si>
  <si>
    <t>Laguna</t>
  </si>
  <si>
    <t>10(9)</t>
  </si>
  <si>
    <t>Ford</t>
  </si>
  <si>
    <t>Focus</t>
  </si>
  <si>
    <t>Mondeo</t>
  </si>
  <si>
    <t>Fiesta</t>
  </si>
  <si>
    <t>Kuga</t>
  </si>
  <si>
    <t>S-max</t>
  </si>
  <si>
    <t>C-max</t>
  </si>
  <si>
    <t>Mustang</t>
  </si>
  <si>
    <t>Galaxy</t>
  </si>
  <si>
    <t>Edge</t>
  </si>
  <si>
    <t>Tourneo custom</t>
  </si>
  <si>
    <t>B-max</t>
  </si>
  <si>
    <t>Transit</t>
  </si>
  <si>
    <t>Tourneo connect</t>
  </si>
  <si>
    <t>Transit custom</t>
  </si>
  <si>
    <t>Grand c-max</t>
  </si>
  <si>
    <t>KA</t>
  </si>
  <si>
    <t>Tourneo courier</t>
  </si>
  <si>
    <t>11(13)</t>
  </si>
  <si>
    <t>Peugeot</t>
  </si>
  <si>
    <t>Partner</t>
  </si>
  <si>
    <t>Boxer</t>
  </si>
  <si>
    <t>Expert</t>
  </si>
  <si>
    <t>RCZ</t>
  </si>
  <si>
    <t>12(10)</t>
  </si>
  <si>
    <t>Nissan</t>
  </si>
  <si>
    <t>Qashqai</t>
  </si>
  <si>
    <t>X-trail</t>
  </si>
  <si>
    <t>Juke</t>
  </si>
  <si>
    <t>Leaf</t>
  </si>
  <si>
    <t>Pulsar</t>
  </si>
  <si>
    <t>Micra</t>
  </si>
  <si>
    <t>Note</t>
  </si>
  <si>
    <t>Nv400</t>
  </si>
  <si>
    <t>Nv200</t>
  </si>
  <si>
    <t>Gt-r</t>
  </si>
  <si>
    <t>370 z</t>
  </si>
  <si>
    <t>Murano</t>
  </si>
  <si>
    <t>13(12)</t>
  </si>
  <si>
    <t>Hyundai</t>
  </si>
  <si>
    <t>I30</t>
  </si>
  <si>
    <t>Tucson</t>
  </si>
  <si>
    <t>I20</t>
  </si>
  <si>
    <t>I40</t>
  </si>
  <si>
    <t>I10</t>
  </si>
  <si>
    <t>Ix20</t>
  </si>
  <si>
    <t>Santa fe</t>
  </si>
  <si>
    <t>Grand santa fe</t>
  </si>
  <si>
    <t>H1</t>
  </si>
  <si>
    <t>Ix35</t>
  </si>
  <si>
    <t>Ioniq</t>
  </si>
  <si>
    <t>Veloster</t>
  </si>
  <si>
    <t>14(15)</t>
  </si>
  <si>
    <t>Opel</t>
  </si>
  <si>
    <t>Astra</t>
  </si>
  <si>
    <t>Corsa</t>
  </si>
  <si>
    <t>Insignia</t>
  </si>
  <si>
    <t>Mokka</t>
  </si>
  <si>
    <t>Karl</t>
  </si>
  <si>
    <t>Vivaro</t>
  </si>
  <si>
    <t>Zafira</t>
  </si>
  <si>
    <t>Meriva</t>
  </si>
  <si>
    <t>Adam</t>
  </si>
  <si>
    <t>Movano</t>
  </si>
  <si>
    <t>Cascada</t>
  </si>
  <si>
    <t>Combo</t>
  </si>
  <si>
    <t>Ampera</t>
  </si>
  <si>
    <t>15(14)</t>
  </si>
  <si>
    <t>Fiat</t>
  </si>
  <si>
    <t>Ducato</t>
  </si>
  <si>
    <t>500x</t>
  </si>
  <si>
    <t>Freemont</t>
  </si>
  <si>
    <t>Tipo</t>
  </si>
  <si>
    <t>500l</t>
  </si>
  <si>
    <t>Panda</t>
  </si>
  <si>
    <t>Doblo</t>
  </si>
  <si>
    <t>Punto</t>
  </si>
  <si>
    <t>Talento</t>
  </si>
  <si>
    <t>Coupe</t>
  </si>
  <si>
    <t>Abarth</t>
  </si>
  <si>
    <t>Qubo</t>
  </si>
  <si>
    <t>Sedici</t>
  </si>
  <si>
    <t>Scudo</t>
  </si>
  <si>
    <t>16(16)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</si>
  <si>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</si>
  <si>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</si>
  <si>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</si>
  <si>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</si>
  <si>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</si>
  <si>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</si>
  <si>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</si>
  <si>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</si>
  <si>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</si>
  <si>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17(21)</t>
  </si>
  <si>
    <t>Seat</t>
  </si>
  <si>
    <t>Leon</t>
  </si>
  <si>
    <t>Ibiza</t>
  </si>
  <si>
    <t>Alhambra</t>
  </si>
  <si>
    <t>Ateca</t>
  </si>
  <si>
    <t>MII</t>
  </si>
  <si>
    <t>Toledo</t>
  </si>
  <si>
    <t>Altea</t>
  </si>
  <si>
    <t>18(19)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</si>
  <si>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</si>
  <si>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</si>
  <si>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</si>
  <si>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</si>
  <si>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</si>
  <si>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</si>
  <si>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</si>
  <si>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</si>
  <si>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19(20)</t>
  </si>
  <si>
    <t>Dacia</t>
  </si>
  <si>
    <t>Duster</t>
  </si>
  <si>
    <t>Sandero</t>
  </si>
  <si>
    <t>Logan</t>
  </si>
  <si>
    <t>Lodgy</t>
  </si>
  <si>
    <t>20(18)</t>
  </si>
  <si>
    <t>Citroen</t>
  </si>
  <si>
    <t>C3</t>
  </si>
  <si>
    <t>C4 cactus</t>
  </si>
  <si>
    <t>C4</t>
  </si>
  <si>
    <t>C4 picasso</t>
  </si>
  <si>
    <t>C5</t>
  </si>
  <si>
    <t>Berlingo</t>
  </si>
  <si>
    <t>C1</t>
  </si>
  <si>
    <t>Jumper</t>
  </si>
  <si>
    <t>DS3</t>
  </si>
  <si>
    <t>DS5</t>
  </si>
  <si>
    <t>Jumpy</t>
  </si>
  <si>
    <t>21(17)</t>
  </si>
  <si>
    <t>Mitsubishi</t>
  </si>
  <si>
    <t>Outlander</t>
  </si>
  <si>
    <t>ASX</t>
  </si>
  <si>
    <t>Space star</t>
  </si>
  <si>
    <t>Pajero</t>
  </si>
  <si>
    <t>I-miev</t>
  </si>
  <si>
    <t>Lancer</t>
  </si>
  <si>
    <t>22(22)</t>
  </si>
  <si>
    <t>Honda</t>
  </si>
  <si>
    <t>Civic</t>
  </si>
  <si>
    <t>Cr-v</t>
  </si>
  <si>
    <t>Hr-v</t>
  </si>
  <si>
    <t>Jazz</t>
  </si>
  <si>
    <t>Accord</t>
  </si>
  <si>
    <t>23(23)</t>
  </si>
  <si>
    <t>Mini</t>
  </si>
  <si>
    <t>Hatch</t>
  </si>
  <si>
    <t>Clubman</t>
  </si>
  <si>
    <t>Countryman</t>
  </si>
  <si>
    <t>Paceman</t>
  </si>
  <si>
    <t>24(24)</t>
  </si>
  <si>
    <t>Suzuki</t>
  </si>
  <si>
    <t>Vitara</t>
  </si>
  <si>
    <t>S-cross</t>
  </si>
  <si>
    <t>Swift</t>
  </si>
  <si>
    <t>Baleno</t>
  </si>
  <si>
    <t>SX4</t>
  </si>
  <si>
    <t>Splash</t>
  </si>
  <si>
    <t>25(25)</t>
  </si>
  <si>
    <t>Lexus</t>
  </si>
  <si>
    <t>Nx300h</t>
  </si>
  <si>
    <t>RX</t>
  </si>
  <si>
    <t>Ct200h</t>
  </si>
  <si>
    <t>26(26)</t>
  </si>
  <si>
    <t>Porsche</t>
  </si>
  <si>
    <t>Macan</t>
  </si>
  <si>
    <t>Cayenne</t>
  </si>
  <si>
    <t>Cayman</t>
  </si>
  <si>
    <t>Boxster</t>
  </si>
  <si>
    <t>Panamera</t>
  </si>
  <si>
    <t>27(27)</t>
  </si>
  <si>
    <t>Jeep</t>
  </si>
  <si>
    <t>Renegade</t>
  </si>
  <si>
    <t>Grand cherokee</t>
  </si>
  <si>
    <t>Cherokee</t>
  </si>
  <si>
    <t>Wrangler</t>
  </si>
  <si>
    <t>28(28)</t>
  </si>
  <si>
    <t>Tesla</t>
  </si>
  <si>
    <t>Model s</t>
  </si>
  <si>
    <t>Model x</t>
  </si>
  <si>
    <t>29(34)</t>
  </si>
  <si>
    <t>Jaguar</t>
  </si>
  <si>
    <t>XE</t>
  </si>
  <si>
    <t>F-pace</t>
  </si>
  <si>
    <t>XF</t>
  </si>
  <si>
    <t>F</t>
  </si>
  <si>
    <t>XJ</t>
  </si>
  <si>
    <t>XKR</t>
  </si>
  <si>
    <t>30(30)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</si>
  <si>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</si>
  <si>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</si>
  <si>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</si>
  <si>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</si>
  <si>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</si>
  <si>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</si>
  <si>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</si>
  <si>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</si>
  <si>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</si>
  <si>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32(36)</t>
  </si>
  <si>
    <t>Alfa Romeo</t>
  </si>
  <si>
    <t>Giulietta</t>
  </si>
  <si>
    <t>Giulia</t>
  </si>
  <si>
    <t>Mito</t>
  </si>
  <si>
    <t>33(47)</t>
  </si>
  <si>
    <t>Övriga</t>
  </si>
  <si>
    <t>Fabrikat</t>
  </si>
  <si>
    <t>34(33)</t>
  </si>
  <si>
    <t>Chevrolet</t>
  </si>
  <si>
    <t>Corvette</t>
  </si>
  <si>
    <t>Camaro</t>
  </si>
  <si>
    <t>Tahoe</t>
  </si>
  <si>
    <t>35(50)</t>
  </si>
  <si>
    <t>DS</t>
  </si>
  <si>
    <t>DS4</t>
  </si>
  <si>
    <t>36(48)</t>
  </si>
  <si>
    <t>Ssangyong</t>
  </si>
  <si>
    <t>Tivoli</t>
  </si>
  <si>
    <t>Korando</t>
  </si>
  <si>
    <t>Rexton</t>
  </si>
  <si>
    <t>Rodius</t>
  </si>
  <si>
    <t>Actyon</t>
  </si>
  <si>
    <t>37(38)</t>
  </si>
  <si>
    <t>Ferrari</t>
  </si>
  <si>
    <t>38(37)</t>
  </si>
  <si>
    <t>Cadillac</t>
  </si>
  <si>
    <t>Escalade</t>
  </si>
  <si>
    <t>ATS</t>
  </si>
  <si>
    <t>CTS</t>
  </si>
  <si>
    <t>SRX</t>
  </si>
  <si>
    <t>39(39)</t>
  </si>
  <si>
    <t>Amatörbygge</t>
  </si>
  <si>
    <t>40(32)</t>
  </si>
  <si>
    <t>Smart</t>
  </si>
  <si>
    <t>Forfour</t>
  </si>
  <si>
    <t>41(40)</t>
  </si>
  <si>
    <t>Maserati</t>
  </si>
  <si>
    <t>42(43)</t>
  </si>
  <si>
    <t>Iveco</t>
  </si>
  <si>
    <t>Daily</t>
  </si>
  <si>
    <t>43(45)</t>
  </si>
  <si>
    <t>Bentley</t>
  </si>
  <si>
    <t>Bentayga</t>
  </si>
  <si>
    <t>Continental</t>
  </si>
  <si>
    <t>Mulsanne</t>
  </si>
  <si>
    <t>44(31)</t>
  </si>
  <si>
    <t>Lancia</t>
  </si>
  <si>
    <t>Voyager</t>
  </si>
  <si>
    <t>Flavia</t>
  </si>
  <si>
    <t>45(46)</t>
  </si>
  <si>
    <t>Lamborghini</t>
  </si>
  <si>
    <t>46(44)</t>
  </si>
  <si>
    <t>Aston Martin</t>
  </si>
  <si>
    <t>Martin</t>
  </si>
  <si>
    <t>47(49)</t>
  </si>
  <si>
    <t>Morgan</t>
  </si>
  <si>
    <t>48(51)</t>
  </si>
  <si>
    <t>Lotus</t>
  </si>
  <si>
    <t>49(53)</t>
  </si>
  <si>
    <t>Rolls-royce</t>
  </si>
  <si>
    <t>Wraith</t>
  </si>
  <si>
    <t>Dawn</t>
  </si>
  <si>
    <t>50(35)</t>
  </si>
  <si>
    <t>Nevs</t>
  </si>
  <si>
    <t>9-3n</t>
  </si>
  <si>
    <t>51(42)</t>
  </si>
  <si>
    <t>Lada</t>
  </si>
  <si>
    <t>Niva</t>
  </si>
  <si>
    <t>52(41)</t>
  </si>
  <si>
    <t>Dodge</t>
  </si>
  <si>
    <t>53(52)</t>
  </si>
  <si>
    <t>Man</t>
  </si>
  <si>
    <t>Chassi husbil</t>
  </si>
  <si>
    <t>Personbilar nyregistreringar oktober 2016</t>
  </si>
  <si>
    <t>2016-10-01 -&gt; 2016-10-31</t>
  </si>
  <si>
    <t>oktober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</si>
</sst>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Opel</c:v>
                </c:pt>
                <c:pt idx="14">
                  <c:v>Fiat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19.4535643931824</c:v>
                </c:pt>
                <c:pt idx="1">
                  <c:v>15.114411739515232</c:v>
                </c:pt>
                <c:pt idx="2">
                  <c:v>5.4108259342792699</c:v>
                </c:pt>
                <c:pt idx="3">
                  <c:v>6.0642504353784226</c:v>
                </c:pt>
                <c:pt idx="4">
                  <c:v>5.8733262911468298</c:v>
                </c:pt>
                <c:pt idx="5">
                  <c:v>6.03284609015902</c:v>
                </c:pt>
                <c:pt idx="6">
                  <c:v>4.052944871099438</c:v>
                </c:pt>
                <c:pt idx="7">
                  <c:v>4.4908213663745107</c:v>
                </c:pt>
                <c:pt idx="8">
                  <c:v>3.1429325948553974</c:v>
                </c:pt>
                <c:pt idx="9">
                  <c:v>3.7381876837867929</c:v>
                </c:pt>
                <c:pt idx="10">
                  <c:v>2.7421703257487082</c:v>
                </c:pt>
                <c:pt idx="11">
                  <c:v>3.2760441944785454</c:v>
                </c:pt>
                <c:pt idx="12">
                  <c:v>2.7653667171039484</c:v>
                </c:pt>
                <c:pt idx="13">
                  <c:v>1.9827561595340735</c:v>
                </c:pt>
                <c:pt idx="14">
                  <c:v>2.1094441430896165</c:v>
                </c:pt>
                <c:pt idx="15">
                  <c:v>1.5955548576812175</c:v>
                </c:pt>
                <c:pt idx="16">
                  <c:v>1.2090672909469837</c:v>
                </c:pt>
                <c:pt idx="17">
                  <c:v>1.5830644931053188</c:v>
                </c:pt>
                <c:pt idx="18">
                  <c:v>1.2900762269106689</c:v>
                </c:pt>
                <c:pt idx="19">
                  <c:v>1.584135095783253</c:v>
                </c:pt>
                <c:pt idx="20">
                  <c:v>1.5926999172067264</c:v>
                </c:pt>
                <c:pt idx="21">
                  <c:v>1.040268935392697</c:v>
                </c:pt>
                <c:pt idx="22">
                  <c:v>0.87932166614326102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Opel</c:v>
                </c:pt>
                <c:pt idx="14">
                  <c:v>Fiat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18.670276616232901</c:v>
                </c:pt>
                <c:pt idx="1">
                  <c:v>15.372844912873141</c:v>
                </c:pt>
                <c:pt idx="2">
                  <c:v>6.0477647772691903</c:v>
                </c:pt>
                <c:pt idx="3">
                  <c:v>5.9989579073724757</c:v>
                </c:pt>
                <c:pt idx="4">
                  <c:v>5.9890646229339524</c:v>
                </c:pt>
                <c:pt idx="5">
                  <c:v>5.9735651439802657</c:v>
                </c:pt>
                <c:pt idx="6">
                  <c:v>4.665013388911607</c:v>
                </c:pt>
                <c:pt idx="7">
                  <c:v>4.4526375496313104</c:v>
                </c:pt>
                <c:pt idx="8">
                  <c:v>3.5378385152158716</c:v>
                </c:pt>
                <c:pt idx="9">
                  <c:v>3.3947156670052365</c:v>
                </c:pt>
                <c:pt idx="10">
                  <c:v>2.945560553496287</c:v>
                </c:pt>
                <c:pt idx="11">
                  <c:v>2.7219723251856642</c:v>
                </c:pt>
                <c:pt idx="12">
                  <c:v>2.5323510401139706</c:v>
                </c:pt>
                <c:pt idx="13">
                  <c:v>2.248413776728357</c:v>
                </c:pt>
                <c:pt idx="14">
                  <c:v>2.1049611523697713</c:v>
                </c:pt>
                <c:pt idx="15">
                  <c:v>1.8869791185743119</c:v>
                </c:pt>
                <c:pt idx="16">
                  <c:v>1.5555540898837867</c:v>
                </c:pt>
                <c:pt idx="17">
                  <c:v>1.4081441517497923</c:v>
                </c:pt>
                <c:pt idx="18">
                  <c:v>1.3385613845321795</c:v>
                </c:pt>
                <c:pt idx="19">
                  <c:v>1.3309765331293117</c:v>
                </c:pt>
                <c:pt idx="20">
                  <c:v>1.1532271893838462</c:v>
                </c:pt>
                <c:pt idx="21">
                  <c:v>1.0879315120895936</c:v>
                </c:pt>
                <c:pt idx="22">
                  <c:v>0.77530372383226265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3873024"/>
        <c:axId val="124195200"/>
        <c:axId val="0"/>
      </c:bar3DChart>
      <c:catAx>
        <c:axId val="153873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4195200"/>
        <c:crosses val="autoZero"/>
        <c:auto val="0"/>
        <c:lblAlgn val="ctr"/>
        <c:lblOffset val="100"/>
        <c:noMultiLvlLbl val="0"/>
      </c:catAx>
      <c:valAx>
        <c:axId val="12419520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387302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Opel</c:v>
                </c:pt>
                <c:pt idx="2">
                  <c:v>Renault</c:v>
                </c:pt>
                <c:pt idx="3">
                  <c:v>Mercedes</c:v>
                </c:pt>
                <c:pt idx="4">
                  <c:v>Citroen</c:v>
                </c:pt>
                <c:pt idx="5">
                  <c:v>Nissan</c:v>
                </c:pt>
                <c:pt idx="6">
                  <c:v>VW</c:v>
                </c:pt>
                <c:pt idx="7">
                  <c:v>Kia</c:v>
                </c:pt>
                <c:pt idx="8">
                  <c:v>Skoda</c:v>
                </c:pt>
                <c:pt idx="9">
                  <c:v>Audi</c:v>
                </c:pt>
                <c:pt idx="10">
                  <c:v>Peugeot</c:v>
                </c:pt>
                <c:pt idx="11">
                  <c:v>Volvo</c:v>
                </c:pt>
                <c:pt idx="12">
                  <c:v>Toyota</c:v>
                </c:pt>
                <c:pt idx="13">
                  <c:v>BMW</c:v>
                </c:pt>
                <c:pt idx="14">
                  <c:v>Subaru</c:v>
                </c:pt>
                <c:pt idx="15">
                  <c:v>Ford</c:v>
                </c:pt>
                <c:pt idx="16">
                  <c:v>Mazda</c:v>
                </c:pt>
                <c:pt idx="17">
                  <c:v>Fiat</c:v>
                </c:pt>
                <c:pt idx="18">
                  <c:v>Mini</c:v>
                </c:pt>
                <c:pt idx="19">
                  <c:v>Honda</c:v>
                </c:pt>
                <c:pt idx="20">
                  <c:v>Dacia</c:v>
                </c:pt>
                <c:pt idx="21">
                  <c:v>Mitsubishi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63.888888888888886</c:v>
                </c:pt>
                <c:pt idx="1">
                  <c:v>43.575418994413404</c:v>
                </c:pt>
                <c:pt idx="2">
                  <c:v>27.133757961783438</c:v>
                </c:pt>
                <c:pt idx="3">
                  <c:v>24.602510460251047</c:v>
                </c:pt>
                <c:pt idx="4">
                  <c:v>18.266978922716628</c:v>
                </c:pt>
                <c:pt idx="5">
                  <c:v>15.070242656449553</c:v>
                </c:pt>
                <c:pt idx="6">
                  <c:v>8.5447842116677517</c:v>
                </c:pt>
                <c:pt idx="7">
                  <c:v>7.9694323144104811</c:v>
                </c:pt>
                <c:pt idx="8">
                  <c:v>6.5485362095531592</c:v>
                </c:pt>
                <c:pt idx="9">
                  <c:v>4.3855421686746991</c:v>
                </c:pt>
                <c:pt idx="10">
                  <c:v>3.3642691415313224</c:v>
                </c:pt>
                <c:pt idx="11">
                  <c:v>-2.7062228654124456</c:v>
                </c:pt>
                <c:pt idx="12">
                  <c:v>-5.3125</c:v>
                </c:pt>
                <c:pt idx="13">
                  <c:v>-9.2338914256722475</c:v>
                </c:pt>
                <c:pt idx="14">
                  <c:v>-12.4282982791587</c:v>
                </c:pt>
                <c:pt idx="15">
                  <c:v>-13.663535439795046</c:v>
                </c:pt>
                <c:pt idx="16">
                  <c:v>-14.117647058823529</c:v>
                </c:pt>
                <c:pt idx="17">
                  <c:v>-23.201856148491878</c:v>
                </c:pt>
                <c:pt idx="18">
                  <c:v>-23.759791122715406</c:v>
                </c:pt>
                <c:pt idx="19">
                  <c:v>-23.776223776223777</c:v>
                </c:pt>
                <c:pt idx="20">
                  <c:v>-24.815724815724817</c:v>
                </c:pt>
                <c:pt idx="21">
                  <c:v>-27.663230240549829</c:v>
                </c:pt>
                <c:pt idx="22">
                  <c:v>-40.684931506849317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4245504"/>
        <c:axId val="124247040"/>
        <c:axId val="0"/>
      </c:bar3DChart>
      <c:catAx>
        <c:axId val="124245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4247040"/>
        <c:crosses val="autoZero"/>
        <c:auto val="0"/>
        <c:lblAlgn val="ctr"/>
        <c:lblOffset val="100"/>
        <c:noMultiLvlLbl val="0"/>
      </c:catAx>
      <c:valAx>
        <c:axId val="12424704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42455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114300</xdr:rowOff>
    </xdr:from>
    <xdr:to>
      <xdr:col>1</xdr:col>
      <xdr:colOff>596900</xdr:colOff>
      <xdr:row>7</xdr:row>
      <xdr:rowOff>50800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66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12700</xdr:rowOff>
    </xdr:from>
    <xdr:to>
      <xdr:col>2</xdr:col>
      <xdr:colOff>393700</xdr:colOff>
      <xdr:row>12</xdr:row>
      <xdr:rowOff>139700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0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139700</xdr:rowOff>
    </xdr:from>
    <xdr:to>
      <xdr:col>3</xdr:col>
      <xdr:colOff>190500</xdr:colOff>
      <xdr:row>24</xdr:row>
      <xdr:rowOff>114300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88900</xdr:rowOff>
    </xdr:from>
    <xdr:to>
      <xdr:col>3</xdr:col>
      <xdr:colOff>596900</xdr:colOff>
      <xdr:row>24</xdr:row>
      <xdr:rowOff>63500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25</xdr:row>
      <xdr:rowOff>12700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25400</xdr:rowOff>
    </xdr:from>
    <xdr:to>
      <xdr:col>5</xdr:col>
      <xdr:colOff>190500</xdr:colOff>
      <xdr:row>24</xdr:row>
      <xdr:rowOff>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06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152400</xdr:rowOff>
    </xdr:from>
    <xdr:to>
      <xdr:col>5</xdr:col>
      <xdr:colOff>596900</xdr:colOff>
      <xdr:row>26</xdr:row>
      <xdr:rowOff>88900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165100</xdr:rowOff>
    </xdr:from>
    <xdr:to>
      <xdr:col>6</xdr:col>
      <xdr:colOff>393700</xdr:colOff>
      <xdr:row>26</xdr:row>
      <xdr:rowOff>101600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3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0</xdr:rowOff>
    </xdr:from>
    <xdr:to>
      <xdr:col>7</xdr:col>
      <xdr:colOff>190500</xdr:colOff>
      <xdr:row>27</xdr:row>
      <xdr:rowOff>127000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53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101600</xdr:rowOff>
    </xdr:from>
    <xdr:to>
      <xdr:col>7</xdr:col>
      <xdr:colOff>596900</xdr:colOff>
      <xdr:row>27</xdr:row>
      <xdr:rowOff>76200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54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101600</xdr:rowOff>
    </xdr:from>
    <xdr:to>
      <xdr:col>8</xdr:col>
      <xdr:colOff>393700</xdr:colOff>
      <xdr:row>29</xdr:row>
      <xdr:rowOff>38100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45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177800</xdr:rowOff>
    </xdr:from>
    <xdr:to>
      <xdr:col>9</xdr:col>
      <xdr:colOff>190500</xdr:colOff>
      <xdr:row>28</xdr:row>
      <xdr:rowOff>114300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101600</xdr:rowOff>
    </xdr:from>
    <xdr:to>
      <xdr:col>9</xdr:col>
      <xdr:colOff>596900</xdr:colOff>
      <xdr:row>28</xdr:row>
      <xdr:rowOff>76200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45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25400</xdr:rowOff>
    </xdr:from>
    <xdr:to>
      <xdr:col>10</xdr:col>
      <xdr:colOff>393700</xdr:colOff>
      <xdr:row>29</xdr:row>
      <xdr:rowOff>152400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50800</xdr:rowOff>
    </xdr:from>
    <xdr:to>
      <xdr:col>11</xdr:col>
      <xdr:colOff>190500</xdr:colOff>
      <xdr:row>29</xdr:row>
      <xdr:rowOff>177800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88900</xdr:rowOff>
    </xdr:from>
    <xdr:to>
      <xdr:col>11</xdr:col>
      <xdr:colOff>596900</xdr:colOff>
      <xdr:row>30</xdr:row>
      <xdr:rowOff>25400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127000</xdr:rowOff>
    </xdr:from>
    <xdr:to>
      <xdr:col>13</xdr:col>
      <xdr:colOff>190500</xdr:colOff>
      <xdr:row>29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177800</xdr:rowOff>
    </xdr:from>
    <xdr:to>
      <xdr:col>13</xdr:col>
      <xdr:colOff>596900</xdr:colOff>
      <xdr:row>30</xdr:row>
      <xdr:rowOff>114300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88900</xdr:rowOff>
    </xdr:from>
    <xdr:to>
      <xdr:col>14</xdr:col>
      <xdr:colOff>393700</xdr:colOff>
      <xdr:row>30</xdr:row>
      <xdr:rowOff>25400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76200</xdr:rowOff>
    </xdr:from>
    <xdr:to>
      <xdr:col>15</xdr:col>
      <xdr:colOff>190500</xdr:colOff>
      <xdr:row>30</xdr:row>
      <xdr:rowOff>12700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177800</xdr:rowOff>
    </xdr:from>
    <xdr:to>
      <xdr:col>15</xdr:col>
      <xdr:colOff>596900</xdr:colOff>
      <xdr:row>30</xdr:row>
      <xdr:rowOff>114300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25400</xdr:rowOff>
    </xdr:from>
    <xdr:to>
      <xdr:col>16</xdr:col>
      <xdr:colOff>393700</xdr:colOff>
      <xdr:row>30</xdr:row>
      <xdr:rowOff>152400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499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4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430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1516.1904761904761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31840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431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3.8578661579101849</v>
      </c>
      <c r="E10" s="20">
        <v>6723</v>
      </c>
      <c r="F10" s="14">
        <v>6910</v>
      </c>
      <c r="G10" s="31">
        <f t="shared" ref="G10:G73" si="1">IF(F10=0,"",SUM(((E10-F10)/F10)*100))</f>
        <v>-2.7062228654124456</v>
      </c>
      <c r="H10" s="32">
        <f t="shared" ref="H10:H73" si="2">IF(E10=0,"",SUM((E10/CntPeriod)*100))</f>
        <v>21.114949748743719</v>
      </c>
      <c r="I10" s="33">
        <f t="shared" ref="I10:I73" si="3">IF(F10=0,"",SUM((F10/CntPeriodPrevYear)*100))</f>
        <v>21.892722491524889</v>
      </c>
      <c r="J10" s="20">
        <v>56615</v>
      </c>
      <c r="K10" s="14">
        <v>54512</v>
      </c>
      <c r="L10" s="31">
        <f t="shared" ref="L10:L73" si="4">IF(K10=0,"",SUM(((J10-K10)/K10)*100))</f>
        <v>3.8578661579101849</v>
      </c>
      <c r="M10" s="32">
        <f t="shared" ref="M10:M73" si="5">IF(J10=0,"",SUM((J10/CntYearAck)*100))</f>
        <v>18.670276616232901</v>
      </c>
      <c r="N10" s="34">
        <f t="shared" ref="N10:N73" si="6">IF(K10=0,"",SUM((K10/CntPrevYearAck)*100))</f>
        <v>19.4535643931824</v>
      </c>
    </row>
    <row r="11" spans="1:19" hidden="1" outlineLevel="1" x14ac:dyDescent="0.25">
      <c r="A11" s="36"/>
      <c r="B11" s="50" t="s">
        <v>19</v>
      </c>
      <c r="C11" s="42">
        <f t="shared" si="0"/>
        <v>-12.928327645051194</v>
      </c>
      <c r="D11" s="48"/>
      <c r="E11" s="20">
        <v>1428</v>
      </c>
      <c r="F11" s="14">
        <v>2918</v>
      </c>
      <c r="G11" s="49">
        <f t="shared" si="1"/>
        <v>-51.062371487320078</v>
      </c>
      <c r="H11" s="33">
        <f t="shared" si="2"/>
        <v>4.4849246231155782</v>
      </c>
      <c r="I11" s="33">
        <f t="shared" si="3"/>
        <v>9.2450020593733164</v>
      </c>
      <c r="J11" s="20">
        <v>19134</v>
      </c>
      <c r="K11" s="14">
        <v>21975</v>
      </c>
      <c r="L11" s="49">
        <f t="shared" si="4"/>
        <v>-12.928327645051194</v>
      </c>
      <c r="M11" s="33">
        <f t="shared" si="5"/>
        <v>6.3099368148900519</v>
      </c>
      <c r="N11" s="34">
        <f t="shared" si="6"/>
        <v>7.8421646158677598</v>
      </c>
    </row>
    <row r="12" spans="1:19" hidden="1" outlineLevel="1" x14ac:dyDescent="0.25">
      <c r="A12" s="36"/>
      <c r="B12" s="50" t="s">
        <v>20</v>
      </c>
      <c r="C12" s="42">
        <f t="shared" si="0"/>
        <v>9.9927523102011229</v>
      </c>
      <c r="D12" s="48"/>
      <c r="E12" s="20">
        <v>1756</v>
      </c>
      <c r="F12" s="14">
        <v>1510</v>
      </c>
      <c r="G12" s="49">
        <f t="shared" si="1"/>
        <v>16.29139072847682</v>
      </c>
      <c r="H12" s="33">
        <f t="shared" si="2"/>
        <v>5.5150753768844218</v>
      </c>
      <c r="I12" s="33">
        <f t="shared" si="3"/>
        <v>4.7840826283940059</v>
      </c>
      <c r="J12" s="20">
        <v>12141</v>
      </c>
      <c r="K12" s="14">
        <v>11038</v>
      </c>
      <c r="L12" s="49">
        <f t="shared" si="4"/>
        <v>9.9927523102011229</v>
      </c>
      <c r="M12" s="33">
        <f t="shared" si="5"/>
        <v>4.0038122122703106</v>
      </c>
      <c r="N12" s="34">
        <f t="shared" si="6"/>
        <v>3.9391041196791052</v>
      </c>
    </row>
    <row r="13" spans="1:19" hidden="1" outlineLevel="1" x14ac:dyDescent="0.25">
      <c r="A13" s="36"/>
      <c r="B13" s="50" t="s">
        <v>21</v>
      </c>
      <c r="C13" s="42">
        <f t="shared" si="0"/>
        <v>1.1736890990458497</v>
      </c>
      <c r="D13" s="48"/>
      <c r="E13" s="20">
        <v>1852</v>
      </c>
      <c r="F13" s="14">
        <v>1302</v>
      </c>
      <c r="G13" s="49">
        <f t="shared" si="1"/>
        <v>42.242703533026116</v>
      </c>
      <c r="H13" s="33">
        <f t="shared" si="2"/>
        <v>5.8165829145728649</v>
      </c>
      <c r="I13" s="33">
        <f t="shared" si="3"/>
        <v>4.1250831669993344</v>
      </c>
      <c r="J13" s="20">
        <v>11982</v>
      </c>
      <c r="K13" s="14">
        <v>11843</v>
      </c>
      <c r="L13" s="49">
        <f t="shared" si="4"/>
        <v>1.1736890990458497</v>
      </c>
      <c r="M13" s="33">
        <f t="shared" si="5"/>
        <v>3.9513778047461381</v>
      </c>
      <c r="N13" s="34">
        <f t="shared" si="6"/>
        <v>4.2263825049247723</v>
      </c>
    </row>
    <row r="14" spans="1:19" hidden="1" outlineLevel="1" x14ac:dyDescent="0.25">
      <c r="A14" s="36"/>
      <c r="B14" s="50" t="s">
        <v>22</v>
      </c>
      <c r="C14" s="42">
        <f t="shared" si="0"/>
        <v>31.294360562653246</v>
      </c>
      <c r="D14" s="48"/>
      <c r="E14" s="20">
        <v>1403</v>
      </c>
      <c r="F14" s="14">
        <v>905</v>
      </c>
      <c r="G14" s="49">
        <f t="shared" si="1"/>
        <v>55.027624309392266</v>
      </c>
      <c r="H14" s="33">
        <f t="shared" si="2"/>
        <v>4.4064070351758788</v>
      </c>
      <c r="I14" s="33">
        <f t="shared" si="3"/>
        <v>2.8672813103950827</v>
      </c>
      <c r="J14" s="20">
        <v>10174</v>
      </c>
      <c r="K14" s="14">
        <v>7749</v>
      </c>
      <c r="L14" s="49">
        <f t="shared" si="4"/>
        <v>31.294360562653246</v>
      </c>
      <c r="M14" s="33">
        <f t="shared" si="5"/>
        <v>3.3551425292511441</v>
      </c>
      <c r="N14" s="34">
        <f t="shared" si="6"/>
        <v>2.7653667171039484</v>
      </c>
    </row>
    <row r="15" spans="1:19" hidden="1" outlineLevel="1" x14ac:dyDescent="0.25">
      <c r="A15" s="36"/>
      <c r="B15" s="50" t="s">
        <v>23</v>
      </c>
      <c r="C15" s="42">
        <f t="shared" si="0"/>
        <v>113.93384940182969</v>
      </c>
      <c r="D15" s="48"/>
      <c r="E15" s="20">
        <v>283</v>
      </c>
      <c r="F15" s="14">
        <v>245</v>
      </c>
      <c r="G15" s="49">
        <f t="shared" si="1"/>
        <v>15.510204081632653</v>
      </c>
      <c r="H15" s="33">
        <f t="shared" si="2"/>
        <v>0.88881909547738702</v>
      </c>
      <c r="I15" s="33">
        <f t="shared" si="3"/>
        <v>0.77622532712353065</v>
      </c>
      <c r="J15" s="20">
        <v>3040</v>
      </c>
      <c r="K15" s="14">
        <v>1421</v>
      </c>
      <c r="L15" s="49">
        <f t="shared" si="4"/>
        <v>113.93384940182969</v>
      </c>
      <c r="M15" s="33">
        <f t="shared" si="5"/>
        <v>1.0025194897703438</v>
      </c>
      <c r="N15" s="34">
        <f t="shared" si="6"/>
        <v>0.50710880178148288</v>
      </c>
    </row>
    <row r="16" spans="1:19" hidden="1" outlineLevel="1" x14ac:dyDescent="0.25">
      <c r="A16" s="36"/>
      <c r="B16" s="50" t="s">
        <v>24</v>
      </c>
      <c r="C16" s="42">
        <f t="shared" si="0"/>
        <v>-59.142857142857139</v>
      </c>
      <c r="D16" s="48"/>
      <c r="E16" s="20">
        <v>1</v>
      </c>
      <c r="F16" s="14">
        <v>30</v>
      </c>
      <c r="G16" s="49">
        <f t="shared" si="1"/>
        <v>-96.666666666666671</v>
      </c>
      <c r="H16" s="33">
        <f t="shared" si="2"/>
        <v>3.1407035175879399E-3</v>
      </c>
      <c r="I16" s="33">
        <f t="shared" si="3"/>
        <v>9.5047999239616016E-2</v>
      </c>
      <c r="J16" s="20">
        <v>143</v>
      </c>
      <c r="K16" s="14">
        <v>350</v>
      </c>
      <c r="L16" s="49">
        <f t="shared" si="4"/>
        <v>-59.142857142857139</v>
      </c>
      <c r="M16" s="33">
        <f t="shared" si="5"/>
        <v>4.7157989156960255E-2</v>
      </c>
      <c r="N16" s="34">
        <f t="shared" si="6"/>
        <v>0.12490364575898592</v>
      </c>
    </row>
    <row r="17" spans="1:14" hidden="1" outlineLevel="1" x14ac:dyDescent="0.25">
      <c r="A17" s="36"/>
      <c r="B17" s="50" t="s">
        <v>25</v>
      </c>
      <c r="C17" s="42" t="str">
        <f t="shared" si="0"/>
        <v/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</v>
      </c>
      <c r="K17" s="14">
        <v>0</v>
      </c>
      <c r="L17" s="49" t="str">
        <f t="shared" si="4"/>
        <v/>
      </c>
      <c r="M17" s="33">
        <f t="shared" si="5"/>
        <v>3.2977614795077099E-4</v>
      </c>
      <c r="N17" s="34" t="str">
        <f t="shared" si="6"/>
        <v/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134</v>
      </c>
      <c r="L18" s="49">
        <f t="shared" si="4"/>
        <v>-100</v>
      </c>
      <c r="M18" s="33" t="str">
        <f t="shared" si="5"/>
        <v/>
      </c>
      <c r="N18" s="34">
        <f t="shared" si="6"/>
        <v>4.7820252947726037E-2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3.5686755931138835E-4</v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</v>
      </c>
      <c r="L20" s="49">
        <f t="shared" si="4"/>
        <v>-100</v>
      </c>
      <c r="M20" s="33" t="str">
        <f t="shared" si="5"/>
        <v/>
      </c>
      <c r="N20" s="34">
        <f t="shared" si="6"/>
        <v>3.5686755931138835E-4</v>
      </c>
    </row>
    <row r="21" spans="1:14" collapsed="1" x14ac:dyDescent="0.25">
      <c r="A21" s="36" t="s">
        <v>29</v>
      </c>
      <c r="B21" s="1" t="s">
        <v>30</v>
      </c>
      <c r="C21" s="42">
        <f t="shared" si="0"/>
        <v>10.065402686940713</v>
      </c>
      <c r="D21" s="48"/>
      <c r="E21" s="20">
        <v>5005</v>
      </c>
      <c r="F21" s="14">
        <v>4611</v>
      </c>
      <c r="G21" s="49">
        <f t="shared" si="1"/>
        <v>8.5447842116677517</v>
      </c>
      <c r="H21" s="33">
        <f t="shared" si="2"/>
        <v>15.719221105527639</v>
      </c>
      <c r="I21" s="33">
        <f t="shared" si="3"/>
        <v>14.608877483128978</v>
      </c>
      <c r="J21" s="20">
        <v>46616</v>
      </c>
      <c r="K21" s="14">
        <v>42353</v>
      </c>
      <c r="L21" s="49">
        <f t="shared" si="4"/>
        <v>10.065402686940713</v>
      </c>
      <c r="M21" s="33">
        <f t="shared" si="5"/>
        <v>15.372844912873141</v>
      </c>
      <c r="N21" s="34">
        <f t="shared" si="6"/>
        <v>15.114411739515232</v>
      </c>
    </row>
    <row r="22" spans="1:14" hidden="1" outlineLevel="1" x14ac:dyDescent="0.25">
      <c r="A22" s="36"/>
      <c r="B22" s="50" t="s">
        <v>31</v>
      </c>
      <c r="C22" s="42">
        <f t="shared" si="0"/>
        <v>-5.1832376455438114</v>
      </c>
      <c r="D22" s="48"/>
      <c r="E22" s="20">
        <v>2050</v>
      </c>
      <c r="F22" s="14">
        <v>2521</v>
      </c>
      <c r="G22" s="49">
        <f t="shared" si="1"/>
        <v>-18.683062276874256</v>
      </c>
      <c r="H22" s="33">
        <f t="shared" si="2"/>
        <v>6.4384422110552757</v>
      </c>
      <c r="I22" s="33">
        <f t="shared" si="3"/>
        <v>7.9872002027690652</v>
      </c>
      <c r="J22" s="20">
        <v>17671</v>
      </c>
      <c r="K22" s="14">
        <v>18637</v>
      </c>
      <c r="L22" s="49">
        <f t="shared" si="4"/>
        <v>-5.1832376455438114</v>
      </c>
      <c r="M22" s="33">
        <f t="shared" si="5"/>
        <v>5.827474310438074</v>
      </c>
      <c r="N22" s="34">
        <f t="shared" si="6"/>
        <v>6.650940702886345</v>
      </c>
    </row>
    <row r="23" spans="1:14" hidden="1" outlineLevel="1" x14ac:dyDescent="0.25">
      <c r="A23" s="36"/>
      <c r="B23" s="50" t="s">
        <v>32</v>
      </c>
      <c r="C23" s="42">
        <f t="shared" si="0"/>
        <v>10.120626229788691</v>
      </c>
      <c r="D23" s="48"/>
      <c r="E23" s="20">
        <v>1489</v>
      </c>
      <c r="F23" s="14">
        <v>1205</v>
      </c>
      <c r="G23" s="49">
        <f t="shared" si="1"/>
        <v>23.568464730290454</v>
      </c>
      <c r="H23" s="33">
        <f t="shared" si="2"/>
        <v>4.6765075376884422</v>
      </c>
      <c r="I23" s="33">
        <f t="shared" si="3"/>
        <v>3.8177613027912427</v>
      </c>
      <c r="J23" s="20">
        <v>12872</v>
      </c>
      <c r="K23" s="14">
        <v>11689</v>
      </c>
      <c r="L23" s="49">
        <f t="shared" si="4"/>
        <v>10.120626229788691</v>
      </c>
      <c r="M23" s="33">
        <f t="shared" si="5"/>
        <v>4.244878576422324</v>
      </c>
      <c r="N23" s="34">
        <f t="shared" si="6"/>
        <v>4.171424900790818</v>
      </c>
    </row>
    <row r="24" spans="1:14" hidden="1" outlineLevel="1" x14ac:dyDescent="0.25">
      <c r="A24" s="36"/>
      <c r="B24" s="50" t="s">
        <v>33</v>
      </c>
      <c r="C24" s="42">
        <f t="shared" si="0"/>
        <v>53.80289234065345</v>
      </c>
      <c r="D24" s="48"/>
      <c r="E24" s="20">
        <v>653</v>
      </c>
      <c r="F24" s="14">
        <v>229</v>
      </c>
      <c r="G24" s="49">
        <f t="shared" si="1"/>
        <v>185.15283842794761</v>
      </c>
      <c r="H24" s="33">
        <f t="shared" si="2"/>
        <v>2.0508793969849246</v>
      </c>
      <c r="I24" s="33">
        <f t="shared" si="3"/>
        <v>0.72553306086240221</v>
      </c>
      <c r="J24" s="20">
        <v>5743</v>
      </c>
      <c r="K24" s="14">
        <v>3734</v>
      </c>
      <c r="L24" s="49">
        <f t="shared" si="4"/>
        <v>53.80289234065345</v>
      </c>
      <c r="M24" s="33">
        <f t="shared" si="5"/>
        <v>1.8939044176812778</v>
      </c>
      <c r="N24" s="34">
        <f t="shared" si="6"/>
        <v>1.3325434664687241</v>
      </c>
    </row>
    <row r="25" spans="1:14" hidden="1" outlineLevel="1" x14ac:dyDescent="0.25">
      <c r="A25" s="36"/>
      <c r="B25" s="50" t="s">
        <v>34</v>
      </c>
      <c r="C25" s="42">
        <f t="shared" si="0"/>
        <v>10.133333333333333</v>
      </c>
      <c r="D25" s="48"/>
      <c r="E25" s="20">
        <v>264</v>
      </c>
      <c r="F25" s="14">
        <v>240</v>
      </c>
      <c r="G25" s="49">
        <f t="shared" si="1"/>
        <v>10</v>
      </c>
      <c r="H25" s="33">
        <f t="shared" si="2"/>
        <v>0.82914572864321612</v>
      </c>
      <c r="I25" s="33">
        <f t="shared" si="3"/>
        <v>0.76038399391692812</v>
      </c>
      <c r="J25" s="20">
        <v>3304</v>
      </c>
      <c r="K25" s="14">
        <v>3000</v>
      </c>
      <c r="L25" s="49">
        <f t="shared" si="4"/>
        <v>10.133333333333333</v>
      </c>
      <c r="M25" s="33">
        <f t="shared" si="5"/>
        <v>1.0895803928293475</v>
      </c>
      <c r="N25" s="34">
        <f t="shared" si="6"/>
        <v>1.0706026779341651</v>
      </c>
    </row>
    <row r="26" spans="1:14" hidden="1" outlineLevel="1" x14ac:dyDescent="0.25">
      <c r="A26" s="36"/>
      <c r="B26" s="50" t="s">
        <v>35</v>
      </c>
      <c r="C26" s="42">
        <f t="shared" si="0"/>
        <v>97.069597069597066</v>
      </c>
      <c r="D26" s="48"/>
      <c r="E26" s="20">
        <v>34</v>
      </c>
      <c r="F26" s="14">
        <v>88</v>
      </c>
      <c r="G26" s="49">
        <f t="shared" si="1"/>
        <v>-61.363636363636367</v>
      </c>
      <c r="H26" s="33">
        <f t="shared" si="2"/>
        <v>0.10678391959798995</v>
      </c>
      <c r="I26" s="33">
        <f t="shared" si="3"/>
        <v>0.27880746443620696</v>
      </c>
      <c r="J26" s="20">
        <v>1614</v>
      </c>
      <c r="K26" s="14">
        <v>819</v>
      </c>
      <c r="L26" s="49">
        <f t="shared" si="4"/>
        <v>97.069597069597066</v>
      </c>
      <c r="M26" s="33">
        <f t="shared" si="5"/>
        <v>0.53225870279254439</v>
      </c>
      <c r="N26" s="34">
        <f t="shared" si="6"/>
        <v>0.29227453107602708</v>
      </c>
    </row>
    <row r="27" spans="1:14" hidden="1" outlineLevel="1" x14ac:dyDescent="0.25">
      <c r="A27" s="36"/>
      <c r="B27" s="50" t="s">
        <v>36</v>
      </c>
      <c r="C27" s="42">
        <f t="shared" si="0"/>
        <v>17.256637168141591</v>
      </c>
      <c r="D27" s="48"/>
      <c r="E27" s="20">
        <v>124</v>
      </c>
      <c r="F27" s="14">
        <v>45</v>
      </c>
      <c r="G27" s="49">
        <f t="shared" si="1"/>
        <v>175.55555555555554</v>
      </c>
      <c r="H27" s="33">
        <f t="shared" si="2"/>
        <v>0.38944723618090454</v>
      </c>
      <c r="I27" s="33">
        <f t="shared" si="3"/>
        <v>0.14257199885942401</v>
      </c>
      <c r="J27" s="20">
        <v>1325</v>
      </c>
      <c r="K27" s="14">
        <v>1130</v>
      </c>
      <c r="L27" s="49">
        <f t="shared" si="4"/>
        <v>17.256637168141591</v>
      </c>
      <c r="M27" s="33">
        <f t="shared" si="5"/>
        <v>0.43695339603477162</v>
      </c>
      <c r="N27" s="34">
        <f t="shared" si="6"/>
        <v>0.40326034202186878</v>
      </c>
    </row>
    <row r="28" spans="1:14" hidden="1" outlineLevel="1" x14ac:dyDescent="0.25">
      <c r="A28" s="36"/>
      <c r="B28" s="50" t="s">
        <v>37</v>
      </c>
      <c r="C28" s="42">
        <f t="shared" si="0"/>
        <v>41.551246537396118</v>
      </c>
      <c r="D28" s="48"/>
      <c r="E28" s="20">
        <v>80</v>
      </c>
      <c r="F28" s="14">
        <v>84</v>
      </c>
      <c r="G28" s="49">
        <f t="shared" si="1"/>
        <v>-4.7619047619047619</v>
      </c>
      <c r="H28" s="33">
        <f t="shared" si="2"/>
        <v>0.25125628140703515</v>
      </c>
      <c r="I28" s="33">
        <f t="shared" si="3"/>
        <v>0.2661343978709248</v>
      </c>
      <c r="J28" s="20">
        <v>1022</v>
      </c>
      <c r="K28" s="14">
        <v>722</v>
      </c>
      <c r="L28" s="49">
        <f t="shared" si="4"/>
        <v>41.551246537396118</v>
      </c>
      <c r="M28" s="33">
        <f t="shared" si="5"/>
        <v>0.33703122320568796</v>
      </c>
      <c r="N28" s="34">
        <f t="shared" si="6"/>
        <v>0.25765837782282242</v>
      </c>
    </row>
    <row r="29" spans="1:14" hidden="1" outlineLevel="1" x14ac:dyDescent="0.25">
      <c r="A29" s="36"/>
      <c r="B29" s="50" t="s">
        <v>38</v>
      </c>
      <c r="C29" s="42">
        <f t="shared" si="0"/>
        <v>-26.215443279313632</v>
      </c>
      <c r="D29" s="48"/>
      <c r="E29" s="20">
        <v>76</v>
      </c>
      <c r="F29" s="14">
        <v>33</v>
      </c>
      <c r="G29" s="49">
        <f t="shared" si="1"/>
        <v>130.30303030303031</v>
      </c>
      <c r="H29" s="33">
        <f t="shared" si="2"/>
        <v>0.23869346733668342</v>
      </c>
      <c r="I29" s="33">
        <f t="shared" si="3"/>
        <v>0.1045527991635776</v>
      </c>
      <c r="J29" s="20">
        <v>774</v>
      </c>
      <c r="K29" s="14">
        <v>1049</v>
      </c>
      <c r="L29" s="49">
        <f t="shared" si="4"/>
        <v>-26.215443279313632</v>
      </c>
      <c r="M29" s="33">
        <f t="shared" si="5"/>
        <v>0.25524673851389679</v>
      </c>
      <c r="N29" s="34">
        <f t="shared" si="6"/>
        <v>0.3743540697176464</v>
      </c>
    </row>
    <row r="30" spans="1:14" hidden="1" outlineLevel="1" x14ac:dyDescent="0.25">
      <c r="A30" s="36"/>
      <c r="B30" s="50" t="s">
        <v>39</v>
      </c>
      <c r="C30" s="42">
        <f t="shared" si="0"/>
        <v>-3.5007610350076099</v>
      </c>
      <c r="D30" s="48"/>
      <c r="E30" s="20">
        <v>50</v>
      </c>
      <c r="F30" s="14">
        <v>75</v>
      </c>
      <c r="G30" s="49">
        <f t="shared" si="1"/>
        <v>-33.333333333333329</v>
      </c>
      <c r="H30" s="33">
        <f t="shared" si="2"/>
        <v>0.157035175879397</v>
      </c>
      <c r="I30" s="33">
        <f t="shared" si="3"/>
        <v>0.23761999809904003</v>
      </c>
      <c r="J30" s="20">
        <v>634</v>
      </c>
      <c r="K30" s="14">
        <v>657</v>
      </c>
      <c r="L30" s="49">
        <f t="shared" si="4"/>
        <v>-3.5007610350076099</v>
      </c>
      <c r="M30" s="33">
        <f t="shared" si="5"/>
        <v>0.20907807780078883</v>
      </c>
      <c r="N30" s="34">
        <f t="shared" si="6"/>
        <v>0.23446198646758215</v>
      </c>
    </row>
    <row r="31" spans="1:14" hidden="1" outlineLevel="1" x14ac:dyDescent="0.25">
      <c r="A31" s="36"/>
      <c r="B31" s="50" t="s">
        <v>40</v>
      </c>
      <c r="C31" s="42">
        <f t="shared" si="0"/>
        <v>160.9375</v>
      </c>
      <c r="D31" s="48"/>
      <c r="E31" s="20">
        <v>76</v>
      </c>
      <c r="F31" s="14">
        <v>38</v>
      </c>
      <c r="G31" s="49">
        <f t="shared" si="1"/>
        <v>100</v>
      </c>
      <c r="H31" s="33">
        <f t="shared" si="2"/>
        <v>0.23869346733668342</v>
      </c>
      <c r="I31" s="33">
        <f t="shared" si="3"/>
        <v>0.12039413237018028</v>
      </c>
      <c r="J31" s="20">
        <v>501</v>
      </c>
      <c r="K31" s="14">
        <v>192</v>
      </c>
      <c r="L31" s="49">
        <f t="shared" si="4"/>
        <v>160.9375</v>
      </c>
      <c r="M31" s="33">
        <f t="shared" si="5"/>
        <v>0.16521785012333629</v>
      </c>
      <c r="N31" s="34">
        <f t="shared" si="6"/>
        <v>6.8518571387786567E-2</v>
      </c>
    </row>
    <row r="32" spans="1:14" hidden="1" outlineLevel="1" x14ac:dyDescent="0.25">
      <c r="A32" s="36"/>
      <c r="B32" s="50" t="s">
        <v>41</v>
      </c>
      <c r="C32" s="42">
        <f t="shared" si="0"/>
        <v>26.488095238095237</v>
      </c>
      <c r="D32" s="48"/>
      <c r="E32" s="20">
        <v>51</v>
      </c>
      <c r="F32" s="14">
        <v>28</v>
      </c>
      <c r="G32" s="49">
        <f t="shared" si="1"/>
        <v>82.142857142857139</v>
      </c>
      <c r="H32" s="33">
        <f t="shared" si="2"/>
        <v>0.16017587939698494</v>
      </c>
      <c r="I32" s="33">
        <f t="shared" si="3"/>
        <v>8.8711465956974933E-2</v>
      </c>
      <c r="J32" s="20">
        <v>425</v>
      </c>
      <c r="K32" s="14">
        <v>336</v>
      </c>
      <c r="L32" s="49">
        <f t="shared" si="4"/>
        <v>26.488095238095237</v>
      </c>
      <c r="M32" s="33">
        <f t="shared" si="5"/>
        <v>0.14015486287907769</v>
      </c>
      <c r="N32" s="34">
        <f t="shared" si="6"/>
        <v>0.1199074999286265</v>
      </c>
    </row>
    <row r="33" spans="1:14" hidden="1" outlineLevel="1" x14ac:dyDescent="0.25">
      <c r="A33" s="36"/>
      <c r="B33" s="50" t="s">
        <v>42</v>
      </c>
      <c r="C33" s="42">
        <f t="shared" si="0"/>
        <v>139.87730061349691</v>
      </c>
      <c r="D33" s="48"/>
      <c r="E33" s="20">
        <v>24</v>
      </c>
      <c r="F33" s="14">
        <v>15</v>
      </c>
      <c r="G33" s="49">
        <f t="shared" si="1"/>
        <v>60</v>
      </c>
      <c r="H33" s="33">
        <f t="shared" si="2"/>
        <v>7.5376884422110546E-2</v>
      </c>
      <c r="I33" s="33">
        <f t="shared" si="3"/>
        <v>4.7523999619808008E-2</v>
      </c>
      <c r="J33" s="20">
        <v>391</v>
      </c>
      <c r="K33" s="14">
        <v>163</v>
      </c>
      <c r="L33" s="49">
        <f t="shared" si="4"/>
        <v>139.87730061349691</v>
      </c>
      <c r="M33" s="33">
        <f t="shared" si="5"/>
        <v>0.12894247384875146</v>
      </c>
      <c r="N33" s="34">
        <f t="shared" si="6"/>
        <v>5.8169412167756299E-2</v>
      </c>
    </row>
    <row r="34" spans="1:14" hidden="1" outlineLevel="1" x14ac:dyDescent="0.25">
      <c r="A34" s="36"/>
      <c r="B34" s="50" t="s">
        <v>43</v>
      </c>
      <c r="C34" s="42">
        <f t="shared" si="0"/>
        <v>671.42857142857144</v>
      </c>
      <c r="D34" s="48"/>
      <c r="E34" s="20">
        <v>33</v>
      </c>
      <c r="F34" s="14">
        <v>0</v>
      </c>
      <c r="G34" s="49" t="str">
        <f t="shared" si="1"/>
        <v/>
      </c>
      <c r="H34" s="33">
        <f t="shared" si="2"/>
        <v>0.10364321608040201</v>
      </c>
      <c r="I34" s="33" t="str">
        <f t="shared" si="3"/>
        <v/>
      </c>
      <c r="J34" s="20">
        <v>216</v>
      </c>
      <c r="K34" s="14">
        <v>28</v>
      </c>
      <c r="L34" s="49">
        <f t="shared" si="4"/>
        <v>671.42857142857144</v>
      </c>
      <c r="M34" s="33">
        <f t="shared" si="5"/>
        <v>7.1231647957366542E-2</v>
      </c>
      <c r="N34" s="34">
        <f t="shared" si="6"/>
        <v>9.9922916607188741E-3</v>
      </c>
    </row>
    <row r="35" spans="1:14" hidden="1" outlineLevel="1" x14ac:dyDescent="0.25">
      <c r="A35" s="36"/>
      <c r="B35" s="50" t="s">
        <v>44</v>
      </c>
      <c r="C35" s="42">
        <f t="shared" si="0"/>
        <v>86.666666666666671</v>
      </c>
      <c r="D35" s="48"/>
      <c r="E35" s="20">
        <v>1</v>
      </c>
      <c r="F35" s="14">
        <v>10</v>
      </c>
      <c r="G35" s="49">
        <f t="shared" si="1"/>
        <v>-90</v>
      </c>
      <c r="H35" s="33">
        <f t="shared" si="2"/>
        <v>3.1407035175879399E-3</v>
      </c>
      <c r="I35" s="33">
        <f t="shared" si="3"/>
        <v>3.1682666413205336E-2</v>
      </c>
      <c r="J35" s="20">
        <v>112</v>
      </c>
      <c r="K35" s="14">
        <v>60</v>
      </c>
      <c r="L35" s="49">
        <f t="shared" si="4"/>
        <v>86.666666666666671</v>
      </c>
      <c r="M35" s="33">
        <f t="shared" si="5"/>
        <v>3.6934928570486351E-2</v>
      </c>
      <c r="N35" s="34">
        <f t="shared" si="6"/>
        <v>2.1412053558683301E-2</v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10</v>
      </c>
      <c r="K36" s="14">
        <v>0</v>
      </c>
      <c r="L36" s="49" t="str">
        <f t="shared" si="4"/>
        <v/>
      </c>
      <c r="M36" s="33">
        <f t="shared" si="5"/>
        <v>3.2977614795077102E-3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</v>
      </c>
      <c r="K37" s="14">
        <v>0</v>
      </c>
      <c r="L37" s="49" t="str">
        <f t="shared" si="4"/>
        <v/>
      </c>
      <c r="M37" s="33">
        <f t="shared" si="5"/>
        <v>6.5955229590154197E-4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135</v>
      </c>
      <c r="L38" s="49">
        <f t="shared" si="4"/>
        <v>-100</v>
      </c>
      <c r="M38" s="33" t="str">
        <f t="shared" si="5"/>
        <v/>
      </c>
      <c r="N38" s="34">
        <f t="shared" si="6"/>
        <v>4.817712050703743E-2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2</v>
      </c>
      <c r="L39" s="49">
        <f t="shared" si="4"/>
        <v>-100</v>
      </c>
      <c r="M39" s="33" t="str">
        <f t="shared" si="5"/>
        <v/>
      </c>
      <c r="N39" s="34">
        <f t="shared" si="6"/>
        <v>7.137351186227767E-4</v>
      </c>
    </row>
    <row r="40" spans="1:14" collapsed="1" x14ac:dyDescent="0.25">
      <c r="A40" s="36" t="s">
        <v>49</v>
      </c>
      <c r="B40" s="1" t="s">
        <v>50</v>
      </c>
      <c r="C40" s="42">
        <f t="shared" si="0"/>
        <v>20.953700039572613</v>
      </c>
      <c r="D40" s="48"/>
      <c r="E40" s="20">
        <v>1978</v>
      </c>
      <c r="F40" s="14">
        <v>1832</v>
      </c>
      <c r="G40" s="49">
        <f t="shared" si="1"/>
        <v>7.9694323144104811</v>
      </c>
      <c r="H40" s="33">
        <f t="shared" si="2"/>
        <v>6.2123115577889445</v>
      </c>
      <c r="I40" s="33">
        <f t="shared" si="3"/>
        <v>5.8042644868992177</v>
      </c>
      <c r="J40" s="20">
        <v>18339</v>
      </c>
      <c r="K40" s="14">
        <v>15162</v>
      </c>
      <c r="L40" s="49">
        <f t="shared" si="4"/>
        <v>20.953700039572613</v>
      </c>
      <c r="M40" s="33">
        <f t="shared" si="5"/>
        <v>6.0477647772691903</v>
      </c>
      <c r="N40" s="34">
        <f t="shared" si="6"/>
        <v>5.4108259342792699</v>
      </c>
    </row>
    <row r="41" spans="1:14" hidden="1" outlineLevel="1" x14ac:dyDescent="0.25">
      <c r="A41" s="36"/>
      <c r="B41" s="50" t="s">
        <v>51</v>
      </c>
      <c r="C41" s="42">
        <f t="shared" si="0"/>
        <v>9.7778587035688265</v>
      </c>
      <c r="D41" s="48"/>
      <c r="E41" s="20">
        <v>575</v>
      </c>
      <c r="F41" s="14">
        <v>673</v>
      </c>
      <c r="G41" s="49">
        <f t="shared" si="1"/>
        <v>-14.561664190193166</v>
      </c>
      <c r="H41" s="33">
        <f t="shared" si="2"/>
        <v>1.8059045226130652</v>
      </c>
      <c r="I41" s="33">
        <f t="shared" si="3"/>
        <v>2.132243449608719</v>
      </c>
      <c r="J41" s="20">
        <v>6029</v>
      </c>
      <c r="K41" s="14">
        <v>5492</v>
      </c>
      <c r="L41" s="49">
        <f t="shared" si="4"/>
        <v>9.7778587035688265</v>
      </c>
      <c r="M41" s="33">
        <f t="shared" si="5"/>
        <v>1.9882203959951983</v>
      </c>
      <c r="N41" s="34">
        <f t="shared" si="6"/>
        <v>1.9599166357381448</v>
      </c>
    </row>
    <row r="42" spans="1:14" hidden="1" outlineLevel="1" x14ac:dyDescent="0.25">
      <c r="A42" s="36"/>
      <c r="B42" s="50" t="s">
        <v>52</v>
      </c>
      <c r="C42" s="42">
        <f t="shared" si="0"/>
        <v>43.81941956288069</v>
      </c>
      <c r="D42" s="48"/>
      <c r="E42" s="20">
        <v>321</v>
      </c>
      <c r="F42" s="14">
        <v>333</v>
      </c>
      <c r="G42" s="49">
        <f t="shared" si="1"/>
        <v>-3.6036036036036037</v>
      </c>
      <c r="H42" s="33">
        <f t="shared" si="2"/>
        <v>1.0081658291457285</v>
      </c>
      <c r="I42" s="33">
        <f t="shared" si="3"/>
        <v>1.0550327915597377</v>
      </c>
      <c r="J42" s="20">
        <v>4014</v>
      </c>
      <c r="K42" s="14">
        <v>2791</v>
      </c>
      <c r="L42" s="49">
        <f t="shared" si="4"/>
        <v>43.81941956288069</v>
      </c>
      <c r="M42" s="33">
        <f t="shared" si="5"/>
        <v>1.323721457874395</v>
      </c>
      <c r="N42" s="34">
        <f t="shared" si="6"/>
        <v>0.99601735803808489</v>
      </c>
    </row>
    <row r="43" spans="1:14" hidden="1" outlineLevel="1" x14ac:dyDescent="0.25">
      <c r="A43" s="36"/>
      <c r="B43" s="50" t="s">
        <v>53</v>
      </c>
      <c r="C43" s="42">
        <f t="shared" si="0"/>
        <v>4.3140638481449528E-2</v>
      </c>
      <c r="D43" s="48"/>
      <c r="E43" s="20">
        <v>254</v>
      </c>
      <c r="F43" s="14">
        <v>338</v>
      </c>
      <c r="G43" s="49">
        <f t="shared" si="1"/>
        <v>-24.852071005917161</v>
      </c>
      <c r="H43" s="33">
        <f t="shared" si="2"/>
        <v>0.79773869346733661</v>
      </c>
      <c r="I43" s="33">
        <f t="shared" si="3"/>
        <v>1.0708741247663403</v>
      </c>
      <c r="J43" s="20">
        <v>2319</v>
      </c>
      <c r="K43" s="14">
        <v>2318</v>
      </c>
      <c r="L43" s="49">
        <f t="shared" si="4"/>
        <v>4.3140638481449528E-2</v>
      </c>
      <c r="M43" s="33">
        <f t="shared" si="5"/>
        <v>0.76475088709783801</v>
      </c>
      <c r="N43" s="34">
        <f t="shared" si="6"/>
        <v>0.82721900248379832</v>
      </c>
    </row>
    <row r="44" spans="1:14" hidden="1" outlineLevel="1" x14ac:dyDescent="0.25">
      <c r="A44" s="36"/>
      <c r="B44" s="50" t="s">
        <v>54</v>
      </c>
      <c r="C44" s="42">
        <f t="shared" si="0"/>
        <v>3.8670694864048336</v>
      </c>
      <c r="D44" s="48"/>
      <c r="E44" s="20">
        <v>171</v>
      </c>
      <c r="F44" s="14">
        <v>173</v>
      </c>
      <c r="G44" s="49">
        <f t="shared" si="1"/>
        <v>-1.1560693641618496</v>
      </c>
      <c r="H44" s="33">
        <f t="shared" si="2"/>
        <v>0.5370603015075377</v>
      </c>
      <c r="I44" s="33">
        <f t="shared" si="3"/>
        <v>0.54811012894845224</v>
      </c>
      <c r="J44" s="20">
        <v>1719</v>
      </c>
      <c r="K44" s="14">
        <v>1655</v>
      </c>
      <c r="L44" s="49">
        <f t="shared" si="4"/>
        <v>3.8670694864048336</v>
      </c>
      <c r="M44" s="33">
        <f t="shared" si="5"/>
        <v>0.56688519832737538</v>
      </c>
      <c r="N44" s="34">
        <f t="shared" si="6"/>
        <v>0.59061581066034774</v>
      </c>
    </row>
    <row r="45" spans="1:14" hidden="1" outlineLevel="1" x14ac:dyDescent="0.25">
      <c r="A45" s="36"/>
      <c r="B45" s="50" t="s">
        <v>55</v>
      </c>
      <c r="C45" s="42">
        <f t="shared" si="0"/>
        <v>5.3821313240043054</v>
      </c>
      <c r="D45" s="48"/>
      <c r="E45" s="20">
        <v>83</v>
      </c>
      <c r="F45" s="14">
        <v>125</v>
      </c>
      <c r="G45" s="49">
        <f t="shared" si="1"/>
        <v>-33.6</v>
      </c>
      <c r="H45" s="33">
        <f t="shared" si="2"/>
        <v>0.26067839195979897</v>
      </c>
      <c r="I45" s="33">
        <f t="shared" si="3"/>
        <v>0.3960333301650667</v>
      </c>
      <c r="J45" s="20">
        <v>979</v>
      </c>
      <c r="K45" s="14">
        <v>929</v>
      </c>
      <c r="L45" s="49">
        <f t="shared" si="4"/>
        <v>5.3821313240043054</v>
      </c>
      <c r="M45" s="33">
        <f t="shared" si="5"/>
        <v>0.32285084884380483</v>
      </c>
      <c r="N45" s="34">
        <f t="shared" si="6"/>
        <v>0.33152996260027978</v>
      </c>
    </row>
    <row r="46" spans="1:14" hidden="1" outlineLevel="1" x14ac:dyDescent="0.25">
      <c r="A46" s="36"/>
      <c r="B46" s="50" t="s">
        <v>56</v>
      </c>
      <c r="C46" s="42">
        <f t="shared" si="0"/>
        <v>-12.5</v>
      </c>
      <c r="D46" s="48"/>
      <c r="E46" s="20">
        <v>86</v>
      </c>
      <c r="F46" s="14">
        <v>81</v>
      </c>
      <c r="G46" s="49">
        <f t="shared" si="1"/>
        <v>6.1728395061728394</v>
      </c>
      <c r="H46" s="33">
        <f t="shared" si="2"/>
        <v>0.27010050251256279</v>
      </c>
      <c r="I46" s="33">
        <f t="shared" si="3"/>
        <v>0.25662959794696322</v>
      </c>
      <c r="J46" s="20">
        <v>756</v>
      </c>
      <c r="K46" s="14">
        <v>864</v>
      </c>
      <c r="L46" s="49">
        <f t="shared" si="4"/>
        <v>-12.5</v>
      </c>
      <c r="M46" s="33">
        <f t="shared" si="5"/>
        <v>0.24931076785078291</v>
      </c>
      <c r="N46" s="34">
        <f t="shared" si="6"/>
        <v>0.30833357124503957</v>
      </c>
    </row>
    <row r="47" spans="1:14" hidden="1" outlineLevel="1" x14ac:dyDescent="0.25">
      <c r="A47" s="36"/>
      <c r="B47" s="50" t="s">
        <v>57</v>
      </c>
      <c r="C47" s="42">
        <f t="shared" si="0"/>
        <v>109.03954802259888</v>
      </c>
      <c r="D47" s="48"/>
      <c r="E47" s="20">
        <v>55</v>
      </c>
      <c r="F47" s="14">
        <v>34</v>
      </c>
      <c r="G47" s="49">
        <f t="shared" si="1"/>
        <v>61.764705882352942</v>
      </c>
      <c r="H47" s="33">
        <f t="shared" si="2"/>
        <v>0.1727386934673367</v>
      </c>
      <c r="I47" s="33">
        <f t="shared" si="3"/>
        <v>0.10772106580489813</v>
      </c>
      <c r="J47" s="20">
        <v>740</v>
      </c>
      <c r="K47" s="14">
        <v>354</v>
      </c>
      <c r="L47" s="49">
        <f t="shared" si="4"/>
        <v>109.03954802259888</v>
      </c>
      <c r="M47" s="33">
        <f t="shared" si="5"/>
        <v>0.24403434948357056</v>
      </c>
      <c r="N47" s="34">
        <f t="shared" si="6"/>
        <v>0.12633111599623148</v>
      </c>
    </row>
    <row r="48" spans="1:14" hidden="1" outlineLevel="1" x14ac:dyDescent="0.25">
      <c r="A48" s="36"/>
      <c r="B48" s="50" t="s">
        <v>58</v>
      </c>
      <c r="C48" s="42">
        <f t="shared" si="0"/>
        <v>262.5615763546798</v>
      </c>
      <c r="D48" s="48"/>
      <c r="E48" s="20">
        <v>165</v>
      </c>
      <c r="F48" s="14">
        <v>28</v>
      </c>
      <c r="G48" s="49">
        <f t="shared" si="1"/>
        <v>489.28571428571433</v>
      </c>
      <c r="H48" s="33">
        <f t="shared" si="2"/>
        <v>0.51821608040201006</v>
      </c>
      <c r="I48" s="33">
        <f t="shared" si="3"/>
        <v>8.8711465956974933E-2</v>
      </c>
      <c r="J48" s="20">
        <v>736</v>
      </c>
      <c r="K48" s="14">
        <v>203</v>
      </c>
      <c r="L48" s="49">
        <f t="shared" si="4"/>
        <v>262.5615763546798</v>
      </c>
      <c r="M48" s="33">
        <f t="shared" si="5"/>
        <v>0.24271524489176749</v>
      </c>
      <c r="N48" s="34">
        <f t="shared" si="6"/>
        <v>7.2444114540211837E-2</v>
      </c>
    </row>
    <row r="49" spans="1:14" hidden="1" outlineLevel="1" x14ac:dyDescent="0.25">
      <c r="A49" s="36"/>
      <c r="B49" s="50" t="s">
        <v>59</v>
      </c>
      <c r="C49" s="42">
        <f t="shared" si="0"/>
        <v>32.374100719424462</v>
      </c>
      <c r="D49" s="48"/>
      <c r="E49" s="20">
        <v>118</v>
      </c>
      <c r="F49" s="14">
        <v>47</v>
      </c>
      <c r="G49" s="49">
        <f t="shared" si="1"/>
        <v>151.06382978723406</v>
      </c>
      <c r="H49" s="33">
        <f t="shared" si="2"/>
        <v>0.37060301507537685</v>
      </c>
      <c r="I49" s="33">
        <f t="shared" si="3"/>
        <v>0.14890853214206506</v>
      </c>
      <c r="J49" s="20">
        <v>736</v>
      </c>
      <c r="K49" s="14">
        <v>556</v>
      </c>
      <c r="L49" s="49">
        <f t="shared" si="4"/>
        <v>32.374100719424462</v>
      </c>
      <c r="M49" s="33">
        <f t="shared" si="5"/>
        <v>0.24271524489176749</v>
      </c>
      <c r="N49" s="34">
        <f t="shared" si="6"/>
        <v>0.19841836297713195</v>
      </c>
    </row>
    <row r="50" spans="1:14" hidden="1" outlineLevel="1" x14ac:dyDescent="0.25">
      <c r="A50" s="36"/>
      <c r="B50" s="50" t="s">
        <v>60</v>
      </c>
      <c r="C50" s="42" t="str">
        <f t="shared" si="0"/>
        <v/>
      </c>
      <c r="D50" s="48"/>
      <c r="E50" s="20">
        <v>150</v>
      </c>
      <c r="F50" s="14">
        <v>0</v>
      </c>
      <c r="G50" s="49" t="str">
        <f t="shared" si="1"/>
        <v/>
      </c>
      <c r="H50" s="33">
        <f t="shared" si="2"/>
        <v>0.47110552763819091</v>
      </c>
      <c r="I50" s="33" t="str">
        <f t="shared" si="3"/>
        <v/>
      </c>
      <c r="J50" s="20">
        <v>311</v>
      </c>
      <c r="K50" s="14">
        <v>0</v>
      </c>
      <c r="L50" s="49" t="str">
        <f t="shared" si="4"/>
        <v/>
      </c>
      <c r="M50" s="33">
        <f t="shared" si="5"/>
        <v>0.1025603820126898</v>
      </c>
      <c r="N50" s="34" t="str">
        <f t="shared" si="6"/>
        <v/>
      </c>
    </row>
    <row r="51" spans="1:14" collapsed="1" x14ac:dyDescent="0.25">
      <c r="A51" s="36" t="s">
        <v>61</v>
      </c>
      <c r="B51" s="1" t="s">
        <v>62</v>
      </c>
      <c r="C51" s="42">
        <f t="shared" si="0"/>
        <v>7.049961748955452</v>
      </c>
      <c r="D51" s="48"/>
      <c r="E51" s="20">
        <v>1818</v>
      </c>
      <c r="F51" s="14">
        <v>1920</v>
      </c>
      <c r="G51" s="49">
        <f t="shared" si="1"/>
        <v>-5.3125</v>
      </c>
      <c r="H51" s="33">
        <f t="shared" si="2"/>
        <v>5.7097989949748751</v>
      </c>
      <c r="I51" s="33">
        <f t="shared" si="3"/>
        <v>6.083071951335425</v>
      </c>
      <c r="J51" s="20">
        <v>18191</v>
      </c>
      <c r="K51" s="14">
        <v>16993</v>
      </c>
      <c r="L51" s="49">
        <f t="shared" si="4"/>
        <v>7.049961748955452</v>
      </c>
      <c r="M51" s="33">
        <f t="shared" si="5"/>
        <v>5.9989579073724757</v>
      </c>
      <c r="N51" s="34">
        <f t="shared" si="6"/>
        <v>6.0642504353784226</v>
      </c>
    </row>
    <row r="52" spans="1:14" hidden="1" outlineLevel="1" x14ac:dyDescent="0.25">
      <c r="A52" s="36"/>
      <c r="B52" s="50" t="s">
        <v>63</v>
      </c>
      <c r="C52" s="42">
        <f t="shared" si="0"/>
        <v>18.981132075471699</v>
      </c>
      <c r="D52" s="48"/>
      <c r="E52" s="20">
        <v>583</v>
      </c>
      <c r="F52" s="14">
        <v>533</v>
      </c>
      <c r="G52" s="49">
        <f t="shared" si="1"/>
        <v>9.3808630393996246</v>
      </c>
      <c r="H52" s="33">
        <f t="shared" si="2"/>
        <v>1.831030150753769</v>
      </c>
      <c r="I52" s="33">
        <f t="shared" si="3"/>
        <v>1.6886861198238443</v>
      </c>
      <c r="J52" s="20">
        <v>6306</v>
      </c>
      <c r="K52" s="14">
        <v>5300</v>
      </c>
      <c r="L52" s="49">
        <f t="shared" si="4"/>
        <v>18.981132075471699</v>
      </c>
      <c r="M52" s="33">
        <f t="shared" si="5"/>
        <v>2.0795683889775618</v>
      </c>
      <c r="N52" s="34">
        <f t="shared" si="6"/>
        <v>1.8913980643503585</v>
      </c>
    </row>
    <row r="53" spans="1:14" hidden="1" outlineLevel="1" x14ac:dyDescent="0.25">
      <c r="A53" s="36"/>
      <c r="B53" s="50" t="s">
        <v>64</v>
      </c>
      <c r="C53" s="42">
        <f t="shared" si="0"/>
        <v>5.6054355738898325</v>
      </c>
      <c r="D53" s="48"/>
      <c r="E53" s="20">
        <v>465</v>
      </c>
      <c r="F53" s="14">
        <v>578</v>
      </c>
      <c r="G53" s="49">
        <f t="shared" si="1"/>
        <v>-19.550173010380622</v>
      </c>
      <c r="H53" s="33">
        <f t="shared" si="2"/>
        <v>1.460427135678392</v>
      </c>
      <c r="I53" s="33">
        <f t="shared" si="3"/>
        <v>1.8312581186832682</v>
      </c>
      <c r="J53" s="20">
        <v>4352</v>
      </c>
      <c r="K53" s="14">
        <v>4121</v>
      </c>
      <c r="L53" s="49">
        <f t="shared" si="4"/>
        <v>5.6054355738898325</v>
      </c>
      <c r="M53" s="33">
        <f t="shared" si="5"/>
        <v>1.4351857958817553</v>
      </c>
      <c r="N53" s="34">
        <f t="shared" si="6"/>
        <v>1.4706512119222315</v>
      </c>
    </row>
    <row r="54" spans="1:14" hidden="1" outlineLevel="1" x14ac:dyDescent="0.25">
      <c r="A54" s="36"/>
      <c r="B54" s="50" t="s">
        <v>65</v>
      </c>
      <c r="C54" s="42">
        <f t="shared" si="0"/>
        <v>41.637368156705172</v>
      </c>
      <c r="D54" s="48"/>
      <c r="E54" s="20">
        <v>252</v>
      </c>
      <c r="F54" s="14">
        <v>166</v>
      </c>
      <c r="G54" s="49">
        <f t="shared" si="1"/>
        <v>51.807228915662648</v>
      </c>
      <c r="H54" s="33">
        <f t="shared" si="2"/>
        <v>0.79145728643216073</v>
      </c>
      <c r="I54" s="33">
        <f t="shared" si="3"/>
        <v>0.52593226245920854</v>
      </c>
      <c r="J54" s="20">
        <v>2820</v>
      </c>
      <c r="K54" s="14">
        <v>1991</v>
      </c>
      <c r="L54" s="49">
        <f t="shared" si="4"/>
        <v>41.637368156705172</v>
      </c>
      <c r="M54" s="33">
        <f t="shared" si="5"/>
        <v>0.92996873722117435</v>
      </c>
      <c r="N54" s="34">
        <f t="shared" si="6"/>
        <v>0.71052331058897422</v>
      </c>
    </row>
    <row r="55" spans="1:14" hidden="1" outlineLevel="1" x14ac:dyDescent="0.25">
      <c r="A55" s="36"/>
      <c r="B55" s="50" t="s">
        <v>66</v>
      </c>
      <c r="C55" s="42">
        <f t="shared" si="0"/>
        <v>-24.973840251133588</v>
      </c>
      <c r="D55" s="48"/>
      <c r="E55" s="20">
        <v>254</v>
      </c>
      <c r="F55" s="14">
        <v>290</v>
      </c>
      <c r="G55" s="49">
        <f t="shared" si="1"/>
        <v>-12.413793103448276</v>
      </c>
      <c r="H55" s="33">
        <f t="shared" si="2"/>
        <v>0.79773869346733661</v>
      </c>
      <c r="I55" s="33">
        <f t="shared" si="3"/>
        <v>0.91879732598295472</v>
      </c>
      <c r="J55" s="20">
        <v>2151</v>
      </c>
      <c r="K55" s="14">
        <v>2867</v>
      </c>
      <c r="L55" s="49">
        <f t="shared" si="4"/>
        <v>-24.973840251133588</v>
      </c>
      <c r="M55" s="33">
        <f t="shared" si="5"/>
        <v>0.70934849424210844</v>
      </c>
      <c r="N55" s="34">
        <f t="shared" si="6"/>
        <v>1.0231392925457505</v>
      </c>
    </row>
    <row r="56" spans="1:14" hidden="1" outlineLevel="1" x14ac:dyDescent="0.25">
      <c r="A56" s="36"/>
      <c r="B56" s="50" t="s">
        <v>67</v>
      </c>
      <c r="C56" s="42">
        <f t="shared" si="0"/>
        <v>-1.8276762402088773</v>
      </c>
      <c r="D56" s="48"/>
      <c r="E56" s="20">
        <v>128</v>
      </c>
      <c r="F56" s="14">
        <v>199</v>
      </c>
      <c r="G56" s="49">
        <f t="shared" si="1"/>
        <v>-35.678391959798994</v>
      </c>
      <c r="H56" s="33">
        <f t="shared" si="2"/>
        <v>0.4020100502512563</v>
      </c>
      <c r="I56" s="33">
        <f t="shared" si="3"/>
        <v>0.63048506162278617</v>
      </c>
      <c r="J56" s="20">
        <v>1128</v>
      </c>
      <c r="K56" s="14">
        <v>1149</v>
      </c>
      <c r="L56" s="49">
        <f t="shared" si="4"/>
        <v>-1.8276762402088773</v>
      </c>
      <c r="M56" s="33">
        <f t="shared" si="5"/>
        <v>0.37198749488846972</v>
      </c>
      <c r="N56" s="34">
        <f t="shared" si="6"/>
        <v>0.41004082564878525</v>
      </c>
    </row>
    <row r="57" spans="1:14" hidden="1" outlineLevel="1" x14ac:dyDescent="0.25">
      <c r="A57" s="36"/>
      <c r="B57" s="50" t="s">
        <v>68</v>
      </c>
      <c r="C57" s="42">
        <f t="shared" si="0"/>
        <v>60.860215053763447</v>
      </c>
      <c r="D57" s="48"/>
      <c r="E57" s="20">
        <v>66</v>
      </c>
      <c r="F57" s="14">
        <v>31</v>
      </c>
      <c r="G57" s="49">
        <f t="shared" si="1"/>
        <v>112.90322580645163</v>
      </c>
      <c r="H57" s="33">
        <f t="shared" si="2"/>
        <v>0.20728643216080403</v>
      </c>
      <c r="I57" s="33">
        <f t="shared" si="3"/>
        <v>9.8216265880936529E-2</v>
      </c>
      <c r="J57" s="20">
        <v>748</v>
      </c>
      <c r="K57" s="14">
        <v>465</v>
      </c>
      <c r="L57" s="49">
        <f t="shared" si="4"/>
        <v>60.860215053763447</v>
      </c>
      <c r="M57" s="33">
        <f t="shared" si="5"/>
        <v>0.24667255866717672</v>
      </c>
      <c r="N57" s="34">
        <f t="shared" si="6"/>
        <v>0.1659434150797956</v>
      </c>
    </row>
    <row r="58" spans="1:14" hidden="1" outlineLevel="1" x14ac:dyDescent="0.25">
      <c r="A58" s="36"/>
      <c r="B58" s="50" t="s">
        <v>69</v>
      </c>
      <c r="C58" s="42">
        <f t="shared" si="0"/>
        <v>-42.072538860103627</v>
      </c>
      <c r="D58" s="48"/>
      <c r="E58" s="20">
        <v>59</v>
      </c>
      <c r="F58" s="14">
        <v>108</v>
      </c>
      <c r="G58" s="49">
        <f t="shared" si="1"/>
        <v>-45.370370370370374</v>
      </c>
      <c r="H58" s="33">
        <f t="shared" si="2"/>
        <v>0.18530150753768843</v>
      </c>
      <c r="I58" s="33">
        <f t="shared" si="3"/>
        <v>0.34217279726261762</v>
      </c>
      <c r="J58" s="20">
        <v>559</v>
      </c>
      <c r="K58" s="14">
        <v>965</v>
      </c>
      <c r="L58" s="49">
        <f t="shared" si="4"/>
        <v>-42.072538860103627</v>
      </c>
      <c r="M58" s="33">
        <f t="shared" si="5"/>
        <v>0.184344866704481</v>
      </c>
      <c r="N58" s="34">
        <f t="shared" si="6"/>
        <v>0.34437719473548978</v>
      </c>
    </row>
    <row r="59" spans="1:14" hidden="1" outlineLevel="1" x14ac:dyDescent="0.25">
      <c r="A59" s="36"/>
      <c r="B59" s="50" t="s">
        <v>70</v>
      </c>
      <c r="C59" s="42">
        <f t="shared" si="0"/>
        <v>13.861386138613863</v>
      </c>
      <c r="D59" s="48"/>
      <c r="E59" s="20">
        <v>11</v>
      </c>
      <c r="F59" s="14">
        <v>14</v>
      </c>
      <c r="G59" s="49">
        <f t="shared" si="1"/>
        <v>-21.428571428571427</v>
      </c>
      <c r="H59" s="33">
        <f t="shared" si="2"/>
        <v>3.4547738693467341E-2</v>
      </c>
      <c r="I59" s="33">
        <f t="shared" si="3"/>
        <v>4.4355732978487467E-2</v>
      </c>
      <c r="J59" s="20">
        <v>115</v>
      </c>
      <c r="K59" s="14">
        <v>101</v>
      </c>
      <c r="L59" s="49">
        <f t="shared" si="4"/>
        <v>13.861386138613863</v>
      </c>
      <c r="M59" s="33">
        <f t="shared" si="5"/>
        <v>3.7924257014338665E-2</v>
      </c>
      <c r="N59" s="34">
        <f t="shared" si="6"/>
        <v>3.6043623490450226E-2</v>
      </c>
    </row>
    <row r="60" spans="1:14" hidden="1" outlineLevel="1" x14ac:dyDescent="0.25">
      <c r="A60" s="36"/>
      <c r="B60" s="50" t="s">
        <v>71</v>
      </c>
      <c r="C60" s="42">
        <f t="shared" si="0"/>
        <v>-69.696969696969703</v>
      </c>
      <c r="D60" s="48"/>
      <c r="E60" s="20">
        <v>0</v>
      </c>
      <c r="F60" s="14">
        <v>1</v>
      </c>
      <c r="G60" s="49">
        <f t="shared" si="1"/>
        <v>-100</v>
      </c>
      <c r="H60" s="33" t="str">
        <f t="shared" si="2"/>
        <v/>
      </c>
      <c r="I60" s="33">
        <f t="shared" si="3"/>
        <v>3.1682666413205334E-3</v>
      </c>
      <c r="J60" s="20">
        <v>10</v>
      </c>
      <c r="K60" s="14">
        <v>33</v>
      </c>
      <c r="L60" s="49">
        <f t="shared" si="4"/>
        <v>-69.696969696969703</v>
      </c>
      <c r="M60" s="33">
        <f t="shared" si="5"/>
        <v>3.2977614795077102E-3</v>
      </c>
      <c r="N60" s="34">
        <f t="shared" si="6"/>
        <v>1.1776629457275816E-2</v>
      </c>
    </row>
    <row r="61" spans="1:14" hidden="1" outlineLevel="1" x14ac:dyDescent="0.25">
      <c r="A61" s="36"/>
      <c r="B61" s="50" t="s">
        <v>72</v>
      </c>
      <c r="C61" s="42" t="str">
        <f t="shared" si="0"/>
        <v/>
      </c>
      <c r="D61" s="48"/>
      <c r="E61" s="20">
        <v>0</v>
      </c>
      <c r="F61" s="14">
        <v>0</v>
      </c>
      <c r="G61" s="49" t="str">
        <f t="shared" si="1"/>
        <v/>
      </c>
      <c r="H61" s="33" t="str">
        <f t="shared" si="2"/>
        <v/>
      </c>
      <c r="I61" s="33" t="str">
        <f t="shared" si="3"/>
        <v/>
      </c>
      <c r="J61" s="20">
        <v>2</v>
      </c>
      <c r="K61" s="14">
        <v>0</v>
      </c>
      <c r="L61" s="49" t="str">
        <f t="shared" si="4"/>
        <v/>
      </c>
      <c r="M61" s="33">
        <f t="shared" si="5"/>
        <v>6.5955229590154197E-4</v>
      </c>
      <c r="N61" s="34" t="str">
        <f t="shared" si="6"/>
        <v/>
      </c>
    </row>
    <row r="62" spans="1:14" hidden="1" outlineLevel="1" x14ac:dyDescent="0.25">
      <c r="A62" s="36"/>
      <c r="B62" s="50" t="s">
        <v>73</v>
      </c>
      <c r="C62" s="42">
        <f t="shared" si="0"/>
        <v>-100</v>
      </c>
      <c r="D62" s="48"/>
      <c r="E62" s="20">
        <v>0</v>
      </c>
      <c r="F62" s="14">
        <v>0</v>
      </c>
      <c r="G62" s="49" t="str">
        <f t="shared" si="1"/>
        <v/>
      </c>
      <c r="H62" s="33" t="str">
        <f t="shared" si="2"/>
        <v/>
      </c>
      <c r="I62" s="33" t="str">
        <f t="shared" si="3"/>
        <v/>
      </c>
      <c r="J62" s="20">
        <v>0</v>
      </c>
      <c r="K62" s="14">
        <v>1</v>
      </c>
      <c r="L62" s="49">
        <f t="shared" si="4"/>
        <v>-100</v>
      </c>
      <c r="M62" s="33" t="str">
        <f t="shared" si="5"/>
        <v/>
      </c>
      <c r="N62" s="34">
        <f t="shared" si="6"/>
        <v>3.5686755931138835E-4</v>
      </c>
    </row>
    <row r="63" spans="1:14" collapsed="1" x14ac:dyDescent="0.25">
      <c r="A63" s="36" t="s">
        <v>74</v>
      </c>
      <c r="B63" s="1" t="s">
        <v>75</v>
      </c>
      <c r="C63" s="42">
        <f t="shared" si="0"/>
        <v>10.347551342812006</v>
      </c>
      <c r="D63" s="48"/>
      <c r="E63" s="20">
        <v>1789</v>
      </c>
      <c r="F63" s="14">
        <v>1971</v>
      </c>
      <c r="G63" s="49">
        <f t="shared" si="1"/>
        <v>-9.2338914256722475</v>
      </c>
      <c r="H63" s="33">
        <f t="shared" si="2"/>
        <v>5.6187185929648242</v>
      </c>
      <c r="I63" s="33">
        <f t="shared" si="3"/>
        <v>6.2446535500427718</v>
      </c>
      <c r="J63" s="20">
        <v>18161</v>
      </c>
      <c r="K63" s="14">
        <v>16458</v>
      </c>
      <c r="L63" s="49">
        <f t="shared" si="4"/>
        <v>10.347551342812006</v>
      </c>
      <c r="M63" s="33">
        <f t="shared" si="5"/>
        <v>5.9890646229339524</v>
      </c>
      <c r="N63" s="34">
        <f t="shared" si="6"/>
        <v>5.8733262911468298</v>
      </c>
    </row>
    <row r="64" spans="1:14" hidden="1" outlineLevel="1" x14ac:dyDescent="0.25">
      <c r="A64" s="36"/>
      <c r="B64" s="50" t="s">
        <v>76</v>
      </c>
      <c r="C64" s="42">
        <f t="shared" si="0"/>
        <v>19.571045576407506</v>
      </c>
      <c r="D64" s="48"/>
      <c r="E64" s="20">
        <v>451</v>
      </c>
      <c r="F64" s="14">
        <v>379</v>
      </c>
      <c r="G64" s="49">
        <f t="shared" si="1"/>
        <v>18.997361477572557</v>
      </c>
      <c r="H64" s="33">
        <f t="shared" si="2"/>
        <v>1.4164572864321607</v>
      </c>
      <c r="I64" s="33">
        <f t="shared" si="3"/>
        <v>1.2007730570604822</v>
      </c>
      <c r="J64" s="20">
        <v>4460</v>
      </c>
      <c r="K64" s="14">
        <v>3730</v>
      </c>
      <c r="L64" s="49">
        <f t="shared" si="4"/>
        <v>19.571045576407506</v>
      </c>
      <c r="M64" s="33">
        <f t="shared" si="5"/>
        <v>1.4708016198604388</v>
      </c>
      <c r="N64" s="34">
        <f t="shared" si="6"/>
        <v>1.3311159962314787</v>
      </c>
    </row>
    <row r="65" spans="1:14" hidden="1" outlineLevel="1" x14ac:dyDescent="0.25">
      <c r="A65" s="36"/>
      <c r="B65" s="50" t="s">
        <v>77</v>
      </c>
      <c r="C65" s="42">
        <f t="shared" si="0"/>
        <v>-8.5158694680375504</v>
      </c>
      <c r="D65" s="48"/>
      <c r="E65" s="20">
        <v>420</v>
      </c>
      <c r="F65" s="14">
        <v>498</v>
      </c>
      <c r="G65" s="49">
        <f t="shared" si="1"/>
        <v>-15.66265060240964</v>
      </c>
      <c r="H65" s="33">
        <f t="shared" si="2"/>
        <v>1.3190954773869346</v>
      </c>
      <c r="I65" s="33">
        <f t="shared" si="3"/>
        <v>1.5777967873776257</v>
      </c>
      <c r="J65" s="20">
        <v>4093</v>
      </c>
      <c r="K65" s="14">
        <v>4474</v>
      </c>
      <c r="L65" s="49">
        <f t="shared" si="4"/>
        <v>-8.5158694680375504</v>
      </c>
      <c r="M65" s="33">
        <f t="shared" si="5"/>
        <v>1.3497737735625059</v>
      </c>
      <c r="N65" s="34">
        <f t="shared" si="6"/>
        <v>1.5966254603591516</v>
      </c>
    </row>
    <row r="66" spans="1:14" hidden="1" outlineLevel="1" x14ac:dyDescent="0.25">
      <c r="A66" s="36"/>
      <c r="B66" s="50" t="s">
        <v>78</v>
      </c>
      <c r="C66" s="42">
        <f t="shared" si="0"/>
        <v>-1.0256410256410255</v>
      </c>
      <c r="D66" s="48"/>
      <c r="E66" s="20">
        <v>104</v>
      </c>
      <c r="F66" s="14">
        <v>286</v>
      </c>
      <c r="G66" s="49">
        <f t="shared" si="1"/>
        <v>-63.636363636363633</v>
      </c>
      <c r="H66" s="33">
        <f t="shared" si="2"/>
        <v>0.32663316582914576</v>
      </c>
      <c r="I66" s="33">
        <f t="shared" si="3"/>
        <v>0.90612425941767261</v>
      </c>
      <c r="J66" s="20">
        <v>1930</v>
      </c>
      <c r="K66" s="14">
        <v>1950</v>
      </c>
      <c r="L66" s="49">
        <f t="shared" si="4"/>
        <v>-1.0256410256410255</v>
      </c>
      <c r="M66" s="33">
        <f t="shared" si="5"/>
        <v>0.63646796554498808</v>
      </c>
      <c r="N66" s="34">
        <f t="shared" si="6"/>
        <v>0.69589174065720727</v>
      </c>
    </row>
    <row r="67" spans="1:14" hidden="1" outlineLevel="1" x14ac:dyDescent="0.25">
      <c r="A67" s="36"/>
      <c r="B67" s="50" t="s">
        <v>79</v>
      </c>
      <c r="C67" s="42">
        <f t="shared" si="0"/>
        <v>172.37479806138933</v>
      </c>
      <c r="D67" s="48"/>
      <c r="E67" s="20">
        <v>174</v>
      </c>
      <c r="F67" s="14">
        <v>81</v>
      </c>
      <c r="G67" s="49">
        <f t="shared" si="1"/>
        <v>114.81481481481481</v>
      </c>
      <c r="H67" s="33">
        <f t="shared" si="2"/>
        <v>0.54648241206030157</v>
      </c>
      <c r="I67" s="33">
        <f t="shared" si="3"/>
        <v>0.25662959794696322</v>
      </c>
      <c r="J67" s="20">
        <v>1686</v>
      </c>
      <c r="K67" s="14">
        <v>619</v>
      </c>
      <c r="L67" s="49">
        <f t="shared" si="4"/>
        <v>172.37479806138933</v>
      </c>
      <c r="M67" s="33">
        <f t="shared" si="5"/>
        <v>0.55600258544499992</v>
      </c>
      <c r="N67" s="34">
        <f t="shared" si="6"/>
        <v>0.22090101921374938</v>
      </c>
    </row>
    <row r="68" spans="1:14" hidden="1" outlineLevel="1" x14ac:dyDescent="0.25">
      <c r="A68" s="36"/>
      <c r="B68" s="50" t="s">
        <v>80</v>
      </c>
      <c r="C68" s="42">
        <f t="shared" si="0"/>
        <v>10.716925351071692</v>
      </c>
      <c r="D68" s="48"/>
      <c r="E68" s="20">
        <v>229</v>
      </c>
      <c r="F68" s="14">
        <v>218</v>
      </c>
      <c r="G68" s="49">
        <f t="shared" si="1"/>
        <v>5.0458715596330279</v>
      </c>
      <c r="H68" s="33">
        <f t="shared" si="2"/>
        <v>0.71922110552763818</v>
      </c>
      <c r="I68" s="33">
        <f t="shared" si="3"/>
        <v>0.6906821278078763</v>
      </c>
      <c r="J68" s="20">
        <v>1498</v>
      </c>
      <c r="K68" s="14">
        <v>1353</v>
      </c>
      <c r="L68" s="49">
        <f t="shared" si="4"/>
        <v>10.716925351071692</v>
      </c>
      <c r="M68" s="33">
        <f t="shared" si="5"/>
        <v>0.49400466963025497</v>
      </c>
      <c r="N68" s="34">
        <f t="shared" si="6"/>
        <v>0.48284180774830843</v>
      </c>
    </row>
    <row r="69" spans="1:14" hidden="1" outlineLevel="1" x14ac:dyDescent="0.25">
      <c r="A69" s="36"/>
      <c r="B69" s="50" t="s">
        <v>81</v>
      </c>
      <c r="C69" s="42">
        <f t="shared" si="0"/>
        <v>25.747348119575697</v>
      </c>
      <c r="D69" s="48"/>
      <c r="E69" s="20">
        <v>120</v>
      </c>
      <c r="F69" s="14">
        <v>107</v>
      </c>
      <c r="G69" s="49">
        <f t="shared" si="1"/>
        <v>12.149532710280374</v>
      </c>
      <c r="H69" s="33">
        <f t="shared" si="2"/>
        <v>0.37688442211055273</v>
      </c>
      <c r="I69" s="33">
        <f t="shared" si="3"/>
        <v>0.3390045306212971</v>
      </c>
      <c r="J69" s="20">
        <v>1304</v>
      </c>
      <c r="K69" s="14">
        <v>1037</v>
      </c>
      <c r="L69" s="49">
        <f t="shared" si="4"/>
        <v>25.747348119575697</v>
      </c>
      <c r="M69" s="33">
        <f t="shared" si="5"/>
        <v>0.43002809692780536</v>
      </c>
      <c r="N69" s="34">
        <f t="shared" si="6"/>
        <v>0.37007165900590971</v>
      </c>
    </row>
    <row r="70" spans="1:14" hidden="1" outlineLevel="1" x14ac:dyDescent="0.25">
      <c r="A70" s="36"/>
      <c r="B70" s="50" t="s">
        <v>82</v>
      </c>
      <c r="C70" s="42">
        <f t="shared" si="0"/>
        <v>-7.686453576864535</v>
      </c>
      <c r="D70" s="48"/>
      <c r="E70" s="20">
        <v>74</v>
      </c>
      <c r="F70" s="14">
        <v>157</v>
      </c>
      <c r="G70" s="49">
        <f t="shared" si="1"/>
        <v>-52.866242038216562</v>
      </c>
      <c r="H70" s="33">
        <f t="shared" si="2"/>
        <v>0.23241206030150752</v>
      </c>
      <c r="I70" s="33">
        <f t="shared" si="3"/>
        <v>0.49741786268732374</v>
      </c>
      <c r="J70" s="20">
        <v>1213</v>
      </c>
      <c r="K70" s="14">
        <v>1314</v>
      </c>
      <c r="L70" s="49">
        <f t="shared" si="4"/>
        <v>-7.686453576864535</v>
      </c>
      <c r="M70" s="33">
        <f t="shared" si="5"/>
        <v>0.40001846746428527</v>
      </c>
      <c r="N70" s="34">
        <f t="shared" si="6"/>
        <v>0.4689239729351643</v>
      </c>
    </row>
    <row r="71" spans="1:14" hidden="1" outlineLevel="1" x14ac:dyDescent="0.25">
      <c r="A71" s="36"/>
      <c r="B71" s="50" t="s">
        <v>83</v>
      </c>
      <c r="C71" s="42">
        <f t="shared" si="0"/>
        <v>4.8172757475083063</v>
      </c>
      <c r="D71" s="48"/>
      <c r="E71" s="20">
        <v>77</v>
      </c>
      <c r="F71" s="14">
        <v>91</v>
      </c>
      <c r="G71" s="49">
        <f t="shared" si="1"/>
        <v>-15.384615384615385</v>
      </c>
      <c r="H71" s="33">
        <f t="shared" si="2"/>
        <v>0.24183417085427136</v>
      </c>
      <c r="I71" s="33">
        <f t="shared" si="3"/>
        <v>0.28831226436016855</v>
      </c>
      <c r="J71" s="20">
        <v>631</v>
      </c>
      <c r="K71" s="14">
        <v>602</v>
      </c>
      <c r="L71" s="49">
        <f t="shared" si="4"/>
        <v>4.8172757475083063</v>
      </c>
      <c r="M71" s="33">
        <f t="shared" si="5"/>
        <v>0.2080887493569365</v>
      </c>
      <c r="N71" s="34">
        <f t="shared" si="6"/>
        <v>0.21483427070545577</v>
      </c>
    </row>
    <row r="72" spans="1:14" hidden="1" outlineLevel="1" x14ac:dyDescent="0.25">
      <c r="A72" s="36"/>
      <c r="B72" s="50" t="s">
        <v>84</v>
      </c>
      <c r="C72" s="42">
        <f t="shared" si="0"/>
        <v>-20.915032679738562</v>
      </c>
      <c r="D72" s="48"/>
      <c r="E72" s="20">
        <v>46</v>
      </c>
      <c r="F72" s="14">
        <v>79</v>
      </c>
      <c r="G72" s="49">
        <f t="shared" si="1"/>
        <v>-41.77215189873418</v>
      </c>
      <c r="H72" s="33">
        <f t="shared" si="2"/>
        <v>0.14447236180904521</v>
      </c>
      <c r="I72" s="33">
        <f t="shared" si="3"/>
        <v>0.25029306466432216</v>
      </c>
      <c r="J72" s="20">
        <v>484</v>
      </c>
      <c r="K72" s="14">
        <v>612</v>
      </c>
      <c r="L72" s="49">
        <f t="shared" si="4"/>
        <v>-20.915032679738562</v>
      </c>
      <c r="M72" s="33">
        <f t="shared" si="5"/>
        <v>0.15961165560817317</v>
      </c>
      <c r="N72" s="34">
        <f t="shared" si="6"/>
        <v>0.21840294629856968</v>
      </c>
    </row>
    <row r="73" spans="1:14" hidden="1" outlineLevel="1" x14ac:dyDescent="0.25">
      <c r="A73" s="36"/>
      <c r="B73" s="50" t="s">
        <v>85</v>
      </c>
      <c r="C73" s="42">
        <f t="shared" si="0"/>
        <v>26.116838487972512</v>
      </c>
      <c r="D73" s="48"/>
      <c r="E73" s="20">
        <v>16</v>
      </c>
      <c r="F73" s="14">
        <v>38</v>
      </c>
      <c r="G73" s="49">
        <f t="shared" si="1"/>
        <v>-57.894736842105267</v>
      </c>
      <c r="H73" s="33">
        <f t="shared" si="2"/>
        <v>5.0251256281407038E-2</v>
      </c>
      <c r="I73" s="33">
        <f t="shared" si="3"/>
        <v>0.12039413237018028</v>
      </c>
      <c r="J73" s="20">
        <v>367</v>
      </c>
      <c r="K73" s="14">
        <v>291</v>
      </c>
      <c r="L73" s="49">
        <f t="shared" si="4"/>
        <v>26.116838487972512</v>
      </c>
      <c r="M73" s="33">
        <f t="shared" si="5"/>
        <v>0.12102784629793295</v>
      </c>
      <c r="N73" s="34">
        <f t="shared" si="6"/>
        <v>0.10384845975961401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-11.799410029498524</v>
      </c>
      <c r="D74" s="48"/>
      <c r="E74" s="20">
        <v>59</v>
      </c>
      <c r="F74" s="14">
        <v>31</v>
      </c>
      <c r="G74" s="49">
        <f t="shared" ref="G74:G137" si="8">IF(F74=0,"",SUM(((E74-F74)/F74)*100))</f>
        <v>90.322580645161281</v>
      </c>
      <c r="H74" s="33">
        <f t="shared" ref="H74:H137" si="9">IF(E74=0,"",SUM((E74/CntPeriod)*100))</f>
        <v>0.18530150753768843</v>
      </c>
      <c r="I74" s="33">
        <f t="shared" ref="I74:I137" si="10">IF(F74=0,"",SUM((F74/CntPeriodPrevYear)*100))</f>
        <v>9.8216265880936529E-2</v>
      </c>
      <c r="J74" s="20">
        <v>299</v>
      </c>
      <c r="K74" s="14">
        <v>339</v>
      </c>
      <c r="L74" s="49">
        <f t="shared" ref="L74:L137" si="11">IF(K74=0,"",SUM(((J74-K74)/K74)*100))</f>
        <v>-11.799410029498524</v>
      </c>
      <c r="M74" s="33">
        <f t="shared" ref="M74:M137" si="12">IF(J74=0,"",SUM((J74/CntYearAck)*100))</f>
        <v>9.8603068237280531E-2</v>
      </c>
      <c r="N74" s="34">
        <f t="shared" ref="N74:N137" si="13">IF(K74=0,"",SUM((K74/CntPrevYearAck)*100))</f>
        <v>0.12097810260656065</v>
      </c>
    </row>
    <row r="75" spans="1:14" hidden="1" outlineLevel="1" x14ac:dyDescent="0.25">
      <c r="A75" s="36"/>
      <c r="B75" s="50" t="s">
        <v>87</v>
      </c>
      <c r="C75" s="42">
        <f t="shared" si="7"/>
        <v>159.52380952380955</v>
      </c>
      <c r="D75" s="48"/>
      <c r="E75" s="20">
        <v>10</v>
      </c>
      <c r="F75" s="14">
        <v>1</v>
      </c>
      <c r="G75" s="49">
        <f t="shared" si="8"/>
        <v>900</v>
      </c>
      <c r="H75" s="33">
        <f t="shared" si="9"/>
        <v>3.1407035175879394E-2</v>
      </c>
      <c r="I75" s="33">
        <f t="shared" si="10"/>
        <v>3.1682666413205334E-3</v>
      </c>
      <c r="J75" s="20">
        <v>109</v>
      </c>
      <c r="K75" s="14">
        <v>42</v>
      </c>
      <c r="L75" s="49">
        <f t="shared" si="11"/>
        <v>159.52380952380955</v>
      </c>
      <c r="M75" s="33">
        <f t="shared" si="12"/>
        <v>3.5945600126634038E-2</v>
      </c>
      <c r="N75" s="34">
        <f t="shared" si="13"/>
        <v>1.4988437491078312E-2</v>
      </c>
    </row>
    <row r="76" spans="1:14" hidden="1" outlineLevel="1" x14ac:dyDescent="0.25">
      <c r="A76" s="36"/>
      <c r="B76" s="50" t="s">
        <v>88</v>
      </c>
      <c r="C76" s="42">
        <f t="shared" si="7"/>
        <v>-7.0175438596491224</v>
      </c>
      <c r="D76" s="48"/>
      <c r="E76" s="20">
        <v>7</v>
      </c>
      <c r="F76" s="14">
        <v>4</v>
      </c>
      <c r="G76" s="49">
        <f t="shared" si="8"/>
        <v>75</v>
      </c>
      <c r="H76" s="33">
        <f t="shared" si="9"/>
        <v>2.1984924623115579E-2</v>
      </c>
      <c r="I76" s="33">
        <f t="shared" si="10"/>
        <v>1.2673066565282134E-2</v>
      </c>
      <c r="J76" s="20">
        <v>53</v>
      </c>
      <c r="K76" s="14">
        <v>57</v>
      </c>
      <c r="L76" s="49">
        <f t="shared" si="11"/>
        <v>-7.0175438596491224</v>
      </c>
      <c r="M76" s="33">
        <f t="shared" si="12"/>
        <v>1.7478135841390866E-2</v>
      </c>
      <c r="N76" s="34">
        <f t="shared" si="13"/>
        <v>2.0341450880749134E-2</v>
      </c>
    </row>
    <row r="77" spans="1:14" hidden="1" outlineLevel="1" x14ac:dyDescent="0.25">
      <c r="A77" s="36"/>
      <c r="B77" s="50" t="s">
        <v>89</v>
      </c>
      <c r="C77" s="42">
        <f t="shared" si="7"/>
        <v>0</v>
      </c>
      <c r="D77" s="48"/>
      <c r="E77" s="20">
        <v>2</v>
      </c>
      <c r="F77" s="14">
        <v>0</v>
      </c>
      <c r="G77" s="49" t="str">
        <f t="shared" si="8"/>
        <v/>
      </c>
      <c r="H77" s="33">
        <f t="shared" si="9"/>
        <v>6.2814070351758797E-3</v>
      </c>
      <c r="I77" s="33" t="str">
        <f t="shared" si="10"/>
        <v/>
      </c>
      <c r="J77" s="20">
        <v>22</v>
      </c>
      <c r="K77" s="14">
        <v>22</v>
      </c>
      <c r="L77" s="49">
        <f t="shared" si="11"/>
        <v>0</v>
      </c>
      <c r="M77" s="33">
        <f t="shared" si="12"/>
        <v>7.2550752549169631E-3</v>
      </c>
      <c r="N77" s="34">
        <f t="shared" si="13"/>
        <v>7.8510863048505443E-3</v>
      </c>
    </row>
    <row r="78" spans="1:14" hidden="1" outlineLevel="1" x14ac:dyDescent="0.25">
      <c r="A78" s="36"/>
      <c r="B78" s="50" t="s">
        <v>90</v>
      </c>
      <c r="C78" s="42">
        <f t="shared" si="7"/>
        <v>-25</v>
      </c>
      <c r="D78" s="48"/>
      <c r="E78" s="20">
        <v>0</v>
      </c>
      <c r="F78" s="14">
        <v>1</v>
      </c>
      <c r="G78" s="49">
        <f t="shared" si="8"/>
        <v>-100</v>
      </c>
      <c r="H78" s="33" t="str">
        <f t="shared" si="9"/>
        <v/>
      </c>
      <c r="I78" s="33">
        <f t="shared" si="10"/>
        <v>3.1682666413205334E-3</v>
      </c>
      <c r="J78" s="20">
        <v>12</v>
      </c>
      <c r="K78" s="14">
        <v>16</v>
      </c>
      <c r="L78" s="49">
        <f t="shared" si="11"/>
        <v>-25</v>
      </c>
      <c r="M78" s="33">
        <f t="shared" si="12"/>
        <v>3.9573137754092529E-3</v>
      </c>
      <c r="N78" s="34">
        <f t="shared" si="13"/>
        <v>5.7098809489822136E-3</v>
      </c>
    </row>
    <row r="79" spans="1:14" collapsed="1" x14ac:dyDescent="0.25">
      <c r="A79" s="36" t="s">
        <v>91</v>
      </c>
      <c r="B79" s="1" t="s">
        <v>92</v>
      </c>
      <c r="C79" s="42">
        <f t="shared" si="7"/>
        <v>7.1517302573203194</v>
      </c>
      <c r="D79" s="48"/>
      <c r="E79" s="20">
        <v>2166</v>
      </c>
      <c r="F79" s="14">
        <v>2075</v>
      </c>
      <c r="G79" s="49">
        <f t="shared" si="8"/>
        <v>4.3855421686746991</v>
      </c>
      <c r="H79" s="33">
        <f t="shared" si="9"/>
        <v>6.8027638190954764</v>
      </c>
      <c r="I79" s="33">
        <f t="shared" si="10"/>
        <v>6.5741532807401066</v>
      </c>
      <c r="J79" s="20">
        <v>18114</v>
      </c>
      <c r="K79" s="14">
        <v>16905</v>
      </c>
      <c r="L79" s="49">
        <f t="shared" si="11"/>
        <v>7.1517302573203194</v>
      </c>
      <c r="M79" s="33">
        <f t="shared" si="12"/>
        <v>5.9735651439802657</v>
      </c>
      <c r="N79" s="34">
        <f t="shared" si="13"/>
        <v>6.03284609015902</v>
      </c>
    </row>
    <row r="80" spans="1:14" hidden="1" outlineLevel="1" x14ac:dyDescent="0.25">
      <c r="A80" s="36"/>
      <c r="B80" s="50" t="s">
        <v>93</v>
      </c>
      <c r="C80" s="42">
        <f t="shared" si="7"/>
        <v>23.140283140283142</v>
      </c>
      <c r="D80" s="48"/>
      <c r="E80" s="20">
        <v>474</v>
      </c>
      <c r="F80" s="14">
        <v>508</v>
      </c>
      <c r="G80" s="49">
        <f t="shared" si="8"/>
        <v>-6.6929133858267722</v>
      </c>
      <c r="H80" s="33">
        <f t="shared" si="9"/>
        <v>1.4886934673366834</v>
      </c>
      <c r="I80" s="33">
        <f t="shared" si="10"/>
        <v>1.609479453790831</v>
      </c>
      <c r="J80" s="20">
        <v>4784</v>
      </c>
      <c r="K80" s="14">
        <v>3885</v>
      </c>
      <c r="L80" s="49">
        <f t="shared" si="11"/>
        <v>23.140283140283142</v>
      </c>
      <c r="M80" s="33">
        <f t="shared" si="12"/>
        <v>1.5776490917964885</v>
      </c>
      <c r="N80" s="34">
        <f t="shared" si="13"/>
        <v>1.3864304679247437</v>
      </c>
    </row>
    <row r="81" spans="1:14" hidden="1" outlineLevel="1" x14ac:dyDescent="0.25">
      <c r="A81" s="36"/>
      <c r="B81" s="50" t="s">
        <v>94</v>
      </c>
      <c r="C81" s="42">
        <f t="shared" si="7"/>
        <v>3.5312293092032663</v>
      </c>
      <c r="D81" s="48"/>
      <c r="E81" s="20">
        <v>611</v>
      </c>
      <c r="F81" s="14">
        <v>510</v>
      </c>
      <c r="G81" s="49">
        <f t="shared" si="8"/>
        <v>19.803921568627452</v>
      </c>
      <c r="H81" s="33">
        <f t="shared" si="9"/>
        <v>1.9189698492462313</v>
      </c>
      <c r="I81" s="33">
        <f t="shared" si="10"/>
        <v>1.6158159870734723</v>
      </c>
      <c r="J81" s="20">
        <v>4691</v>
      </c>
      <c r="K81" s="14">
        <v>4531</v>
      </c>
      <c r="L81" s="49">
        <f t="shared" si="11"/>
        <v>3.5312293092032663</v>
      </c>
      <c r="M81" s="33">
        <f t="shared" si="12"/>
        <v>1.5469799100370667</v>
      </c>
      <c r="N81" s="34">
        <f t="shared" si="13"/>
        <v>1.6169669112399008</v>
      </c>
    </row>
    <row r="82" spans="1:14" hidden="1" outlineLevel="1" x14ac:dyDescent="0.25">
      <c r="A82" s="36"/>
      <c r="B82" s="50" t="s">
        <v>95</v>
      </c>
      <c r="C82" s="42">
        <f t="shared" si="7"/>
        <v>1.1790949649458253</v>
      </c>
      <c r="D82" s="48"/>
      <c r="E82" s="20">
        <v>393</v>
      </c>
      <c r="F82" s="14">
        <v>333</v>
      </c>
      <c r="G82" s="49">
        <f t="shared" si="8"/>
        <v>18.018018018018019</v>
      </c>
      <c r="H82" s="33">
        <f t="shared" si="9"/>
        <v>1.2342964824120604</v>
      </c>
      <c r="I82" s="33">
        <f t="shared" si="10"/>
        <v>1.0550327915597377</v>
      </c>
      <c r="J82" s="20">
        <v>3175</v>
      </c>
      <c r="K82" s="14">
        <v>3138</v>
      </c>
      <c r="L82" s="49">
        <f t="shared" si="11"/>
        <v>1.1790949649458253</v>
      </c>
      <c r="M82" s="33">
        <f t="shared" si="12"/>
        <v>1.0470392697436981</v>
      </c>
      <c r="N82" s="34">
        <f t="shared" si="13"/>
        <v>1.1198504011191368</v>
      </c>
    </row>
    <row r="83" spans="1:14" hidden="1" outlineLevel="1" x14ac:dyDescent="0.25">
      <c r="A83" s="36"/>
      <c r="B83" s="50" t="s">
        <v>96</v>
      </c>
      <c r="C83" s="42">
        <f t="shared" si="7"/>
        <v>23.937153419593347</v>
      </c>
      <c r="D83" s="48"/>
      <c r="E83" s="20">
        <v>157</v>
      </c>
      <c r="F83" s="14">
        <v>203</v>
      </c>
      <c r="G83" s="49">
        <f t="shared" si="8"/>
        <v>-22.660098522167488</v>
      </c>
      <c r="H83" s="33">
        <f t="shared" si="9"/>
        <v>0.49309045226130654</v>
      </c>
      <c r="I83" s="33">
        <f t="shared" si="10"/>
        <v>0.64315812818806828</v>
      </c>
      <c r="J83" s="20">
        <v>1341</v>
      </c>
      <c r="K83" s="14">
        <v>1082</v>
      </c>
      <c r="L83" s="49">
        <f t="shared" si="11"/>
        <v>23.937153419593347</v>
      </c>
      <c r="M83" s="33">
        <f t="shared" si="12"/>
        <v>0.44222981440198394</v>
      </c>
      <c r="N83" s="34">
        <f t="shared" si="13"/>
        <v>0.38613069917492221</v>
      </c>
    </row>
    <row r="84" spans="1:14" hidden="1" outlineLevel="1" x14ac:dyDescent="0.25">
      <c r="A84" s="36"/>
      <c r="B84" s="50" t="s">
        <v>97</v>
      </c>
      <c r="C84" s="42">
        <f t="shared" si="7"/>
        <v>-8.3216783216783217</v>
      </c>
      <c r="D84" s="48"/>
      <c r="E84" s="20">
        <v>133</v>
      </c>
      <c r="F84" s="14">
        <v>196</v>
      </c>
      <c r="G84" s="49">
        <f t="shared" si="8"/>
        <v>-32.142857142857146</v>
      </c>
      <c r="H84" s="33">
        <f t="shared" si="9"/>
        <v>0.417713567839196</v>
      </c>
      <c r="I84" s="33">
        <f t="shared" si="10"/>
        <v>0.62098026169882459</v>
      </c>
      <c r="J84" s="20">
        <v>1311</v>
      </c>
      <c r="K84" s="14">
        <v>1430</v>
      </c>
      <c r="L84" s="49">
        <f t="shared" si="11"/>
        <v>-8.3216783216783217</v>
      </c>
      <c r="M84" s="33">
        <f t="shared" si="12"/>
        <v>0.43233652996346078</v>
      </c>
      <c r="N84" s="34">
        <f t="shared" si="13"/>
        <v>0.51032060981528538</v>
      </c>
    </row>
    <row r="85" spans="1:14" hidden="1" outlineLevel="1" x14ac:dyDescent="0.25">
      <c r="A85" s="36"/>
      <c r="B85" s="50" t="s">
        <v>98</v>
      </c>
      <c r="C85" s="42">
        <f t="shared" si="7"/>
        <v>13.043478260869565</v>
      </c>
      <c r="D85" s="48"/>
      <c r="E85" s="20">
        <v>161</v>
      </c>
      <c r="F85" s="14">
        <v>101</v>
      </c>
      <c r="G85" s="49">
        <f t="shared" si="8"/>
        <v>59.405940594059402</v>
      </c>
      <c r="H85" s="33">
        <f t="shared" si="9"/>
        <v>0.5056532663316583</v>
      </c>
      <c r="I85" s="33">
        <f t="shared" si="10"/>
        <v>0.31999493077337388</v>
      </c>
      <c r="J85" s="20">
        <v>1040</v>
      </c>
      <c r="K85" s="14">
        <v>920</v>
      </c>
      <c r="L85" s="49">
        <f t="shared" si="11"/>
        <v>13.043478260869565</v>
      </c>
      <c r="M85" s="33">
        <f t="shared" si="12"/>
        <v>0.34296719386880181</v>
      </c>
      <c r="N85" s="34">
        <f t="shared" si="13"/>
        <v>0.32831815456647728</v>
      </c>
    </row>
    <row r="86" spans="1:14" hidden="1" outlineLevel="1" x14ac:dyDescent="0.25">
      <c r="A86" s="36"/>
      <c r="B86" s="50" t="s">
        <v>99</v>
      </c>
      <c r="C86" s="42">
        <f t="shared" si="7"/>
        <v>-30.653266331658291</v>
      </c>
      <c r="D86" s="48"/>
      <c r="E86" s="20">
        <v>112</v>
      </c>
      <c r="F86" s="14">
        <v>98</v>
      </c>
      <c r="G86" s="49">
        <f t="shared" si="8"/>
        <v>14.285714285714285</v>
      </c>
      <c r="H86" s="33">
        <f t="shared" si="9"/>
        <v>0.35175879396984927</v>
      </c>
      <c r="I86" s="33">
        <f t="shared" si="10"/>
        <v>0.31049013084941229</v>
      </c>
      <c r="J86" s="20">
        <v>690</v>
      </c>
      <c r="K86" s="14">
        <v>995</v>
      </c>
      <c r="L86" s="49">
        <f t="shared" si="11"/>
        <v>-30.653266331658291</v>
      </c>
      <c r="M86" s="33">
        <f t="shared" si="12"/>
        <v>0.227545542086032</v>
      </c>
      <c r="N86" s="34">
        <f t="shared" si="13"/>
        <v>0.3550832215148314</v>
      </c>
    </row>
    <row r="87" spans="1:14" hidden="1" outlineLevel="1" x14ac:dyDescent="0.25">
      <c r="A87" s="36"/>
      <c r="B87" s="50" t="s">
        <v>100</v>
      </c>
      <c r="C87" s="42">
        <f t="shared" si="7"/>
        <v>38.105726872246699</v>
      </c>
      <c r="D87" s="48"/>
      <c r="E87" s="20">
        <v>88</v>
      </c>
      <c r="F87" s="14">
        <v>87</v>
      </c>
      <c r="G87" s="49">
        <f t="shared" si="8"/>
        <v>1.1494252873563218</v>
      </c>
      <c r="H87" s="33">
        <f t="shared" si="9"/>
        <v>0.27638190954773872</v>
      </c>
      <c r="I87" s="33">
        <f t="shared" si="10"/>
        <v>0.27563919779488644</v>
      </c>
      <c r="J87" s="20">
        <v>627</v>
      </c>
      <c r="K87" s="14">
        <v>454</v>
      </c>
      <c r="L87" s="49">
        <f t="shared" si="11"/>
        <v>38.105726872246699</v>
      </c>
      <c r="M87" s="33">
        <f t="shared" si="12"/>
        <v>0.20676964476513343</v>
      </c>
      <c r="N87" s="34">
        <f t="shared" si="13"/>
        <v>0.16201787192737033</v>
      </c>
    </row>
    <row r="88" spans="1:14" hidden="1" outlineLevel="1" x14ac:dyDescent="0.25">
      <c r="A88" s="36"/>
      <c r="B88" s="50" t="s">
        <v>101</v>
      </c>
      <c r="C88" s="42">
        <f t="shared" si="7"/>
        <v>5.6818181818181817</v>
      </c>
      <c r="D88" s="48"/>
      <c r="E88" s="20">
        <v>15</v>
      </c>
      <c r="F88" s="14">
        <v>9</v>
      </c>
      <c r="G88" s="49">
        <f t="shared" si="8"/>
        <v>66.666666666666657</v>
      </c>
      <c r="H88" s="33">
        <f t="shared" si="9"/>
        <v>4.7110552763819091E-2</v>
      </c>
      <c r="I88" s="33">
        <f t="shared" si="10"/>
        <v>2.8514399771884805E-2</v>
      </c>
      <c r="J88" s="20">
        <v>186</v>
      </c>
      <c r="K88" s="14">
        <v>176</v>
      </c>
      <c r="L88" s="49">
        <f t="shared" si="11"/>
        <v>5.6818181818181817</v>
      </c>
      <c r="M88" s="33">
        <f t="shared" si="12"/>
        <v>6.1338363518843406E-2</v>
      </c>
      <c r="N88" s="34">
        <f t="shared" si="13"/>
        <v>6.2808690438804354E-2</v>
      </c>
    </row>
    <row r="89" spans="1:14" hidden="1" outlineLevel="1" x14ac:dyDescent="0.25">
      <c r="A89" s="36"/>
      <c r="B89" s="50" t="s">
        <v>102</v>
      </c>
      <c r="C89" s="42">
        <f t="shared" si="7"/>
        <v>133.33333333333331</v>
      </c>
      <c r="D89" s="48"/>
      <c r="E89" s="20">
        <v>2</v>
      </c>
      <c r="F89" s="14">
        <v>6</v>
      </c>
      <c r="G89" s="49">
        <f t="shared" si="8"/>
        <v>-66.666666666666657</v>
      </c>
      <c r="H89" s="33">
        <f t="shared" si="9"/>
        <v>6.2814070351758797E-3</v>
      </c>
      <c r="I89" s="33">
        <f t="shared" si="10"/>
        <v>1.9009599847923202E-2</v>
      </c>
      <c r="J89" s="20">
        <v>105</v>
      </c>
      <c r="K89" s="14">
        <v>45</v>
      </c>
      <c r="L89" s="49">
        <f t="shared" si="11"/>
        <v>133.33333333333331</v>
      </c>
      <c r="M89" s="33">
        <f t="shared" si="12"/>
        <v>3.4626495534830957E-2</v>
      </c>
      <c r="N89" s="34">
        <f t="shared" si="13"/>
        <v>1.6059040169012478E-2</v>
      </c>
    </row>
    <row r="90" spans="1:14" hidden="1" outlineLevel="1" x14ac:dyDescent="0.25">
      <c r="A90" s="36"/>
      <c r="B90" s="50" t="s">
        <v>103</v>
      </c>
      <c r="C90" s="42">
        <f t="shared" si="7"/>
        <v>-38.848920863309353</v>
      </c>
      <c r="D90" s="48"/>
      <c r="E90" s="20">
        <v>10</v>
      </c>
      <c r="F90" s="14">
        <v>11</v>
      </c>
      <c r="G90" s="49">
        <f t="shared" si="8"/>
        <v>-9.0909090909090917</v>
      </c>
      <c r="H90" s="33">
        <f t="shared" si="9"/>
        <v>3.1407035175879394E-2</v>
      </c>
      <c r="I90" s="33">
        <f t="shared" si="10"/>
        <v>3.4850933054525871E-2</v>
      </c>
      <c r="J90" s="20">
        <v>85</v>
      </c>
      <c r="K90" s="14">
        <v>139</v>
      </c>
      <c r="L90" s="49">
        <f t="shared" si="11"/>
        <v>-38.848920863309353</v>
      </c>
      <c r="M90" s="33">
        <f t="shared" si="12"/>
        <v>2.8030972575815535E-2</v>
      </c>
      <c r="N90" s="34">
        <f t="shared" si="13"/>
        <v>4.9604590744282986E-2</v>
      </c>
    </row>
    <row r="91" spans="1:14" hidden="1" outlineLevel="1" x14ac:dyDescent="0.25">
      <c r="A91" s="36"/>
      <c r="B91" s="50" t="s">
        <v>104</v>
      </c>
      <c r="C91" s="42">
        <f t="shared" si="7"/>
        <v>-18.96551724137931</v>
      </c>
      <c r="D91" s="48"/>
      <c r="E91" s="20">
        <v>1</v>
      </c>
      <c r="F91" s="14">
        <v>6</v>
      </c>
      <c r="G91" s="49">
        <f t="shared" si="8"/>
        <v>-83.333333333333343</v>
      </c>
      <c r="H91" s="33">
        <f t="shared" si="9"/>
        <v>3.1407035175879399E-3</v>
      </c>
      <c r="I91" s="33">
        <f t="shared" si="10"/>
        <v>1.9009599847923202E-2</v>
      </c>
      <c r="J91" s="20">
        <v>47</v>
      </c>
      <c r="K91" s="14">
        <v>58</v>
      </c>
      <c r="L91" s="49">
        <f t="shared" si="11"/>
        <v>-18.96551724137931</v>
      </c>
      <c r="M91" s="33">
        <f t="shared" si="12"/>
        <v>1.5499478953686238E-2</v>
      </c>
      <c r="N91" s="34">
        <f t="shared" si="13"/>
        <v>2.0698318440060523E-2</v>
      </c>
    </row>
    <row r="92" spans="1:14" hidden="1" outlineLevel="1" x14ac:dyDescent="0.25">
      <c r="A92" s="36"/>
      <c r="B92" s="50" t="s">
        <v>105</v>
      </c>
      <c r="C92" s="42">
        <f t="shared" si="7"/>
        <v>-64.86486486486487</v>
      </c>
      <c r="D92" s="48"/>
      <c r="E92" s="20">
        <v>4</v>
      </c>
      <c r="F92" s="14">
        <v>2</v>
      </c>
      <c r="G92" s="49">
        <f t="shared" si="8"/>
        <v>100</v>
      </c>
      <c r="H92" s="33">
        <f t="shared" si="9"/>
        <v>1.2562814070351759E-2</v>
      </c>
      <c r="I92" s="33">
        <f t="shared" si="10"/>
        <v>6.3365332826410669E-3</v>
      </c>
      <c r="J92" s="20">
        <v>13</v>
      </c>
      <c r="K92" s="14">
        <v>37</v>
      </c>
      <c r="L92" s="49">
        <f t="shared" si="11"/>
        <v>-64.86486486486487</v>
      </c>
      <c r="M92" s="33">
        <f t="shared" si="12"/>
        <v>4.2870899233600239E-3</v>
      </c>
      <c r="N92" s="34">
        <f t="shared" si="13"/>
        <v>1.3204099694521368E-2</v>
      </c>
    </row>
    <row r="93" spans="1:14" hidden="1" outlineLevel="1" x14ac:dyDescent="0.25">
      <c r="A93" s="36"/>
      <c r="B93" s="50" t="s">
        <v>106</v>
      </c>
      <c r="C93" s="42">
        <f t="shared" si="7"/>
        <v>20</v>
      </c>
      <c r="D93" s="48"/>
      <c r="E93" s="20">
        <v>0</v>
      </c>
      <c r="F93" s="14">
        <v>4</v>
      </c>
      <c r="G93" s="49">
        <f t="shared" si="8"/>
        <v>-100</v>
      </c>
      <c r="H93" s="33" t="str">
        <f t="shared" si="9"/>
        <v/>
      </c>
      <c r="I93" s="33">
        <f t="shared" si="10"/>
        <v>1.2673066565282134E-2</v>
      </c>
      <c r="J93" s="20">
        <v>12</v>
      </c>
      <c r="K93" s="14">
        <v>10</v>
      </c>
      <c r="L93" s="49">
        <f t="shared" si="11"/>
        <v>20</v>
      </c>
      <c r="M93" s="33">
        <f t="shared" si="12"/>
        <v>3.9573137754092529E-3</v>
      </c>
      <c r="N93" s="34">
        <f t="shared" si="13"/>
        <v>3.5686755931138834E-3</v>
      </c>
    </row>
    <row r="94" spans="1:14" hidden="1" outlineLevel="1" x14ac:dyDescent="0.25">
      <c r="A94" s="36"/>
      <c r="B94" s="50" t="s">
        <v>107</v>
      </c>
      <c r="C94" s="42" t="str">
        <f t="shared" si="7"/>
        <v/>
      </c>
      <c r="D94" s="48"/>
      <c r="E94" s="20">
        <v>5</v>
      </c>
      <c r="F94" s="14">
        <v>0</v>
      </c>
      <c r="G94" s="49" t="str">
        <f t="shared" si="8"/>
        <v/>
      </c>
      <c r="H94" s="33">
        <f t="shared" si="9"/>
        <v>1.5703517587939697E-2</v>
      </c>
      <c r="I94" s="33" t="str">
        <f t="shared" si="10"/>
        <v/>
      </c>
      <c r="J94" s="20">
        <v>5</v>
      </c>
      <c r="K94" s="14">
        <v>0</v>
      </c>
      <c r="L94" s="49" t="str">
        <f t="shared" si="11"/>
        <v/>
      </c>
      <c r="M94" s="33">
        <f t="shared" si="12"/>
        <v>1.6488807397538551E-3</v>
      </c>
      <c r="N94" s="34" t="str">
        <f t="shared" si="13"/>
        <v/>
      </c>
    </row>
    <row r="95" spans="1:14" hidden="1" outlineLevel="1" x14ac:dyDescent="0.25">
      <c r="A95" s="36"/>
      <c r="B95" s="50" t="s">
        <v>108</v>
      </c>
      <c r="C95" s="42">
        <f t="shared" si="7"/>
        <v>-60</v>
      </c>
      <c r="D95" s="48"/>
      <c r="E95" s="20">
        <v>0</v>
      </c>
      <c r="F95" s="14">
        <v>1</v>
      </c>
      <c r="G95" s="49">
        <f t="shared" si="8"/>
        <v>-100</v>
      </c>
      <c r="H95" s="33" t="str">
        <f t="shared" si="9"/>
        <v/>
      </c>
      <c r="I95" s="33">
        <f t="shared" si="10"/>
        <v>3.1682666413205334E-3</v>
      </c>
      <c r="J95" s="20">
        <v>2</v>
      </c>
      <c r="K95" s="14">
        <v>5</v>
      </c>
      <c r="L95" s="49">
        <f t="shared" si="11"/>
        <v>-60</v>
      </c>
      <c r="M95" s="33">
        <f t="shared" si="12"/>
        <v>6.5955229590154197E-4</v>
      </c>
      <c r="N95" s="34">
        <f t="shared" si="13"/>
        <v>1.7843377965569417E-3</v>
      </c>
    </row>
    <row r="96" spans="1:14" collapsed="1" x14ac:dyDescent="0.25">
      <c r="A96" s="36" t="s">
        <v>109</v>
      </c>
      <c r="B96" s="1" t="s">
        <v>110</v>
      </c>
      <c r="C96" s="42">
        <f t="shared" si="7"/>
        <v>24.557541604296908</v>
      </c>
      <c r="D96" s="48"/>
      <c r="E96" s="20">
        <v>1489</v>
      </c>
      <c r="F96" s="14">
        <v>1195</v>
      </c>
      <c r="G96" s="49">
        <f t="shared" si="8"/>
        <v>24.602510460251047</v>
      </c>
      <c r="H96" s="33">
        <f t="shared" si="9"/>
        <v>4.6765075376884422</v>
      </c>
      <c r="I96" s="33">
        <f t="shared" si="10"/>
        <v>3.7860786363780372</v>
      </c>
      <c r="J96" s="20">
        <v>14146</v>
      </c>
      <c r="K96" s="14">
        <v>11357</v>
      </c>
      <c r="L96" s="49">
        <f t="shared" si="11"/>
        <v>24.557541604296908</v>
      </c>
      <c r="M96" s="33">
        <f t="shared" si="12"/>
        <v>4.665013388911607</v>
      </c>
      <c r="N96" s="34">
        <f t="shared" si="13"/>
        <v>4.052944871099438</v>
      </c>
    </row>
    <row r="97" spans="1:14" hidden="1" outlineLevel="1" x14ac:dyDescent="0.25">
      <c r="A97" s="36"/>
      <c r="B97" s="50" t="s">
        <v>111</v>
      </c>
      <c r="C97" s="42">
        <f t="shared" si="7"/>
        <v>54.66101694915254</v>
      </c>
      <c r="D97" s="48"/>
      <c r="E97" s="20">
        <v>423</v>
      </c>
      <c r="F97" s="14">
        <v>207</v>
      </c>
      <c r="G97" s="49">
        <f t="shared" si="8"/>
        <v>104.34782608695652</v>
      </c>
      <c r="H97" s="33">
        <f t="shared" si="9"/>
        <v>1.3285175879396987</v>
      </c>
      <c r="I97" s="33">
        <f t="shared" si="10"/>
        <v>0.6558311947533505</v>
      </c>
      <c r="J97" s="20">
        <v>3285</v>
      </c>
      <c r="K97" s="14">
        <v>2124</v>
      </c>
      <c r="L97" s="49">
        <f t="shared" si="11"/>
        <v>54.66101694915254</v>
      </c>
      <c r="M97" s="33">
        <f t="shared" si="12"/>
        <v>1.0833146460182828</v>
      </c>
      <c r="N97" s="34">
        <f t="shared" si="13"/>
        <v>0.75798669597738888</v>
      </c>
    </row>
    <row r="98" spans="1:14" hidden="1" outlineLevel="1" x14ac:dyDescent="0.25">
      <c r="A98" s="36"/>
      <c r="B98" s="50" t="s">
        <v>112</v>
      </c>
      <c r="C98" s="42">
        <f t="shared" si="7"/>
        <v>3.1143182681352068</v>
      </c>
      <c r="D98" s="48"/>
      <c r="E98" s="20">
        <v>290</v>
      </c>
      <c r="F98" s="14">
        <v>263</v>
      </c>
      <c r="G98" s="49">
        <f t="shared" si="8"/>
        <v>10.266159695817491</v>
      </c>
      <c r="H98" s="33">
        <f t="shared" si="9"/>
        <v>0.91080402010050243</v>
      </c>
      <c r="I98" s="33">
        <f t="shared" si="10"/>
        <v>0.83325412666730037</v>
      </c>
      <c r="J98" s="20">
        <v>2715</v>
      </c>
      <c r="K98" s="14">
        <v>2633</v>
      </c>
      <c r="L98" s="49">
        <f t="shared" si="11"/>
        <v>3.1143182681352068</v>
      </c>
      <c r="M98" s="33">
        <f t="shared" si="12"/>
        <v>0.89534224168634335</v>
      </c>
      <c r="N98" s="34">
        <f t="shared" si="13"/>
        <v>0.93963228366688556</v>
      </c>
    </row>
    <row r="99" spans="1:14" hidden="1" outlineLevel="1" x14ac:dyDescent="0.25">
      <c r="A99" s="36"/>
      <c r="B99" s="50" t="s">
        <v>113</v>
      </c>
      <c r="C99" s="42">
        <f t="shared" si="7"/>
        <v>20.050922978994272</v>
      </c>
      <c r="D99" s="48"/>
      <c r="E99" s="20">
        <v>137</v>
      </c>
      <c r="F99" s="14">
        <v>184</v>
      </c>
      <c r="G99" s="49">
        <f t="shared" si="8"/>
        <v>-25.543478260869566</v>
      </c>
      <c r="H99" s="33">
        <f t="shared" si="9"/>
        <v>0.43027638190954776</v>
      </c>
      <c r="I99" s="33">
        <f t="shared" si="10"/>
        <v>0.58296106200297815</v>
      </c>
      <c r="J99" s="20">
        <v>1886</v>
      </c>
      <c r="K99" s="14">
        <v>1571</v>
      </c>
      <c r="L99" s="49">
        <f t="shared" si="11"/>
        <v>20.050922978994272</v>
      </c>
      <c r="M99" s="33">
        <f t="shared" si="12"/>
        <v>0.62195781503515413</v>
      </c>
      <c r="N99" s="34">
        <f t="shared" si="13"/>
        <v>0.56063893567819112</v>
      </c>
    </row>
    <row r="100" spans="1:14" hidden="1" outlineLevel="1" x14ac:dyDescent="0.25">
      <c r="A100" s="36"/>
      <c r="B100" s="50" t="s">
        <v>114</v>
      </c>
      <c r="C100" s="42">
        <f t="shared" si="7"/>
        <v>19.968676585747847</v>
      </c>
      <c r="D100" s="48"/>
      <c r="E100" s="20">
        <v>166</v>
      </c>
      <c r="F100" s="14">
        <v>114</v>
      </c>
      <c r="G100" s="49">
        <f t="shared" si="8"/>
        <v>45.614035087719294</v>
      </c>
      <c r="H100" s="33">
        <f t="shared" si="9"/>
        <v>0.52135678391959794</v>
      </c>
      <c r="I100" s="33">
        <f t="shared" si="10"/>
        <v>0.36118239711054084</v>
      </c>
      <c r="J100" s="20">
        <v>1532</v>
      </c>
      <c r="K100" s="14">
        <v>1277</v>
      </c>
      <c r="L100" s="49">
        <f t="shared" si="11"/>
        <v>19.968676585747847</v>
      </c>
      <c r="M100" s="33">
        <f t="shared" si="12"/>
        <v>0.5052170586605812</v>
      </c>
      <c r="N100" s="34">
        <f t="shared" si="13"/>
        <v>0.45571987324064289</v>
      </c>
    </row>
    <row r="101" spans="1:14" hidden="1" outlineLevel="1" x14ac:dyDescent="0.25">
      <c r="A101" s="36"/>
      <c r="B101" s="50" t="s">
        <v>115</v>
      </c>
      <c r="C101" s="42">
        <f t="shared" si="7"/>
        <v>415.41353383458642</v>
      </c>
      <c r="D101" s="48"/>
      <c r="E101" s="20">
        <v>153</v>
      </c>
      <c r="F101" s="14">
        <v>134</v>
      </c>
      <c r="G101" s="49">
        <f t="shared" si="8"/>
        <v>14.17910447761194</v>
      </c>
      <c r="H101" s="33">
        <f t="shared" si="9"/>
        <v>0.48052763819095479</v>
      </c>
      <c r="I101" s="33">
        <f t="shared" si="10"/>
        <v>0.42454772993695145</v>
      </c>
      <c r="J101" s="20">
        <v>1371</v>
      </c>
      <c r="K101" s="14">
        <v>266</v>
      </c>
      <c r="L101" s="49">
        <f t="shared" si="11"/>
        <v>415.41353383458642</v>
      </c>
      <c r="M101" s="33">
        <f t="shared" si="12"/>
        <v>0.45212309884050705</v>
      </c>
      <c r="N101" s="34">
        <f t="shared" si="13"/>
        <v>9.4926770776829303E-2</v>
      </c>
    </row>
    <row r="102" spans="1:14" hidden="1" outlineLevel="1" x14ac:dyDescent="0.25">
      <c r="A102" s="36"/>
      <c r="B102" s="50" t="s">
        <v>116</v>
      </c>
      <c r="C102" s="42">
        <f t="shared" si="7"/>
        <v>-13.864306784660767</v>
      </c>
      <c r="D102" s="48"/>
      <c r="E102" s="20">
        <v>99</v>
      </c>
      <c r="F102" s="14">
        <v>93</v>
      </c>
      <c r="G102" s="49">
        <f t="shared" si="8"/>
        <v>6.4516129032258061</v>
      </c>
      <c r="H102" s="33">
        <f t="shared" si="9"/>
        <v>0.31092964824120606</v>
      </c>
      <c r="I102" s="33">
        <f t="shared" si="10"/>
        <v>0.2946487976428096</v>
      </c>
      <c r="J102" s="20">
        <v>876</v>
      </c>
      <c r="K102" s="14">
        <v>1017</v>
      </c>
      <c r="L102" s="49">
        <f t="shared" si="11"/>
        <v>-13.864306784660767</v>
      </c>
      <c r="M102" s="33">
        <f t="shared" si="12"/>
        <v>0.28888390560487542</v>
      </c>
      <c r="N102" s="34">
        <f t="shared" si="13"/>
        <v>0.36293430781968194</v>
      </c>
    </row>
    <row r="103" spans="1:14" hidden="1" outlineLevel="1" x14ac:dyDescent="0.25">
      <c r="A103" s="36"/>
      <c r="B103" s="50" t="s">
        <v>117</v>
      </c>
      <c r="C103" s="42">
        <f t="shared" si="7"/>
        <v>22.586520947176687</v>
      </c>
      <c r="D103" s="48"/>
      <c r="E103" s="20">
        <v>63</v>
      </c>
      <c r="F103" s="14">
        <v>49</v>
      </c>
      <c r="G103" s="49">
        <f t="shared" si="8"/>
        <v>28.571428571428569</v>
      </c>
      <c r="H103" s="33">
        <f t="shared" si="9"/>
        <v>0.19786432160804018</v>
      </c>
      <c r="I103" s="33">
        <f t="shared" si="10"/>
        <v>0.15524506542470615</v>
      </c>
      <c r="J103" s="20">
        <v>673</v>
      </c>
      <c r="K103" s="14">
        <v>549</v>
      </c>
      <c r="L103" s="49">
        <f t="shared" si="11"/>
        <v>22.586520947176687</v>
      </c>
      <c r="M103" s="33">
        <f t="shared" si="12"/>
        <v>0.22193934757086892</v>
      </c>
      <c r="N103" s="34">
        <f t="shared" si="13"/>
        <v>0.19592029006195222</v>
      </c>
    </row>
    <row r="104" spans="1:14" hidden="1" outlineLevel="1" x14ac:dyDescent="0.25">
      <c r="A104" s="36"/>
      <c r="B104" s="50" t="s">
        <v>118</v>
      </c>
      <c r="C104" s="42">
        <f t="shared" si="7"/>
        <v>327.21088435374151</v>
      </c>
      <c r="D104" s="48"/>
      <c r="E104" s="20">
        <v>64</v>
      </c>
      <c r="F104" s="14">
        <v>39</v>
      </c>
      <c r="G104" s="49">
        <f t="shared" si="8"/>
        <v>64.102564102564102</v>
      </c>
      <c r="H104" s="33">
        <f t="shared" si="9"/>
        <v>0.20100502512562815</v>
      </c>
      <c r="I104" s="33">
        <f t="shared" si="10"/>
        <v>0.12356239901150082</v>
      </c>
      <c r="J104" s="20">
        <v>628</v>
      </c>
      <c r="K104" s="14">
        <v>147</v>
      </c>
      <c r="L104" s="49">
        <f t="shared" si="11"/>
        <v>327.21088435374151</v>
      </c>
      <c r="M104" s="33">
        <f t="shared" si="12"/>
        <v>0.2070994209130842</v>
      </c>
      <c r="N104" s="34">
        <f t="shared" si="13"/>
        <v>5.2459531218774093E-2</v>
      </c>
    </row>
    <row r="105" spans="1:14" hidden="1" outlineLevel="1" x14ac:dyDescent="0.25">
      <c r="A105" s="36"/>
      <c r="B105" s="50" t="s">
        <v>119</v>
      </c>
      <c r="C105" s="42">
        <f t="shared" si="7"/>
        <v>39.030612244897959</v>
      </c>
      <c r="D105" s="48"/>
      <c r="E105" s="20">
        <v>52</v>
      </c>
      <c r="F105" s="14">
        <v>23</v>
      </c>
      <c r="G105" s="49">
        <f t="shared" si="8"/>
        <v>126.08695652173914</v>
      </c>
      <c r="H105" s="33">
        <f t="shared" si="9"/>
        <v>0.16331658291457288</v>
      </c>
      <c r="I105" s="33">
        <f t="shared" si="10"/>
        <v>7.2870132750372268E-2</v>
      </c>
      <c r="J105" s="20">
        <v>545</v>
      </c>
      <c r="K105" s="14">
        <v>392</v>
      </c>
      <c r="L105" s="49">
        <f t="shared" si="11"/>
        <v>39.030612244897959</v>
      </c>
      <c r="M105" s="33">
        <f t="shared" si="12"/>
        <v>0.17972800063317021</v>
      </c>
      <c r="N105" s="34">
        <f t="shared" si="13"/>
        <v>0.13989208325006422</v>
      </c>
    </row>
    <row r="106" spans="1:14" hidden="1" outlineLevel="1" x14ac:dyDescent="0.25">
      <c r="A106" s="36"/>
      <c r="B106" s="50" t="s">
        <v>120</v>
      </c>
      <c r="C106" s="42">
        <f t="shared" si="7"/>
        <v>79.807692307692307</v>
      </c>
      <c r="D106" s="48"/>
      <c r="E106" s="20">
        <v>16</v>
      </c>
      <c r="F106" s="14">
        <v>14</v>
      </c>
      <c r="G106" s="49">
        <f t="shared" si="8"/>
        <v>14.285714285714285</v>
      </c>
      <c r="H106" s="33">
        <f t="shared" si="9"/>
        <v>5.0251256281407038E-2</v>
      </c>
      <c r="I106" s="33">
        <f t="shared" si="10"/>
        <v>4.4355732978487467E-2</v>
      </c>
      <c r="J106" s="20">
        <v>187</v>
      </c>
      <c r="K106" s="14">
        <v>104</v>
      </c>
      <c r="L106" s="49">
        <f t="shared" si="11"/>
        <v>79.807692307692307</v>
      </c>
      <c r="M106" s="33">
        <f t="shared" si="12"/>
        <v>6.1668139666794179E-2</v>
      </c>
      <c r="N106" s="34">
        <f t="shared" si="13"/>
        <v>3.711422616838439E-2</v>
      </c>
    </row>
    <row r="107" spans="1:14" hidden="1" outlineLevel="1" x14ac:dyDescent="0.25">
      <c r="A107" s="36"/>
      <c r="B107" s="50" t="s">
        <v>121</v>
      </c>
      <c r="C107" s="42">
        <f t="shared" si="7"/>
        <v>18.811881188118811</v>
      </c>
      <c r="D107" s="48"/>
      <c r="E107" s="20">
        <v>12</v>
      </c>
      <c r="F107" s="14">
        <v>9</v>
      </c>
      <c r="G107" s="49">
        <f t="shared" si="8"/>
        <v>33.333333333333329</v>
      </c>
      <c r="H107" s="33">
        <f t="shared" si="9"/>
        <v>3.7688442211055273E-2</v>
      </c>
      <c r="I107" s="33">
        <f t="shared" si="10"/>
        <v>2.8514399771884805E-2</v>
      </c>
      <c r="J107" s="20">
        <v>120</v>
      </c>
      <c r="K107" s="14">
        <v>101</v>
      </c>
      <c r="L107" s="49">
        <f t="shared" si="11"/>
        <v>18.811881188118811</v>
      </c>
      <c r="M107" s="33">
        <f t="shared" si="12"/>
        <v>3.9573137754092519E-2</v>
      </c>
      <c r="N107" s="34">
        <f t="shared" si="13"/>
        <v>3.6043623490450226E-2</v>
      </c>
    </row>
    <row r="108" spans="1:14" hidden="1" outlineLevel="1" x14ac:dyDescent="0.25">
      <c r="A108" s="36"/>
      <c r="B108" s="50" t="s">
        <v>122</v>
      </c>
      <c r="C108" s="42">
        <f t="shared" si="7"/>
        <v>-29.6875</v>
      </c>
      <c r="D108" s="48"/>
      <c r="E108" s="20">
        <v>2</v>
      </c>
      <c r="F108" s="14">
        <v>11</v>
      </c>
      <c r="G108" s="49">
        <f t="shared" si="8"/>
        <v>-81.818181818181827</v>
      </c>
      <c r="H108" s="33">
        <f t="shared" si="9"/>
        <v>6.2814070351758797E-3</v>
      </c>
      <c r="I108" s="33">
        <f t="shared" si="10"/>
        <v>3.4850933054525871E-2</v>
      </c>
      <c r="J108" s="20">
        <v>90</v>
      </c>
      <c r="K108" s="14">
        <v>128</v>
      </c>
      <c r="L108" s="49">
        <f t="shared" si="11"/>
        <v>-29.6875</v>
      </c>
      <c r="M108" s="33">
        <f t="shared" si="12"/>
        <v>2.9679853315569393E-2</v>
      </c>
      <c r="N108" s="34">
        <f t="shared" si="13"/>
        <v>4.5679047591857709E-2</v>
      </c>
    </row>
    <row r="109" spans="1:14" hidden="1" outlineLevel="1" x14ac:dyDescent="0.25">
      <c r="A109" s="36"/>
      <c r="B109" s="50" t="s">
        <v>123</v>
      </c>
      <c r="C109" s="42">
        <f t="shared" si="7"/>
        <v>-52.586206896551722</v>
      </c>
      <c r="D109" s="48"/>
      <c r="E109" s="20">
        <v>7</v>
      </c>
      <c r="F109" s="14">
        <v>9</v>
      </c>
      <c r="G109" s="49">
        <f t="shared" si="8"/>
        <v>-22.222222222222221</v>
      </c>
      <c r="H109" s="33">
        <f t="shared" si="9"/>
        <v>2.1984924623115579E-2</v>
      </c>
      <c r="I109" s="33">
        <f t="shared" si="10"/>
        <v>2.8514399771884805E-2</v>
      </c>
      <c r="J109" s="20">
        <v>55</v>
      </c>
      <c r="K109" s="14">
        <v>116</v>
      </c>
      <c r="L109" s="49">
        <f t="shared" si="11"/>
        <v>-52.586206896551722</v>
      </c>
      <c r="M109" s="33">
        <f t="shared" si="12"/>
        <v>1.8137688137292406E-2</v>
      </c>
      <c r="N109" s="34">
        <f t="shared" si="13"/>
        <v>4.1396636880121046E-2</v>
      </c>
    </row>
    <row r="110" spans="1:14" hidden="1" outlineLevel="1" x14ac:dyDescent="0.25">
      <c r="A110" s="36"/>
      <c r="B110" s="50" t="s">
        <v>124</v>
      </c>
      <c r="C110" s="42">
        <f t="shared" si="7"/>
        <v>51.428571428571423</v>
      </c>
      <c r="D110" s="48"/>
      <c r="E110" s="20">
        <v>0</v>
      </c>
      <c r="F110" s="14">
        <v>4</v>
      </c>
      <c r="G110" s="49">
        <f t="shared" si="8"/>
        <v>-100</v>
      </c>
      <c r="H110" s="33" t="str">
        <f t="shared" si="9"/>
        <v/>
      </c>
      <c r="I110" s="33">
        <f t="shared" si="10"/>
        <v>1.2673066565282134E-2</v>
      </c>
      <c r="J110" s="20">
        <v>53</v>
      </c>
      <c r="K110" s="14">
        <v>35</v>
      </c>
      <c r="L110" s="49">
        <f t="shared" si="11"/>
        <v>51.428571428571423</v>
      </c>
      <c r="M110" s="33">
        <f t="shared" si="12"/>
        <v>1.7478135841390866E-2</v>
      </c>
      <c r="N110" s="34">
        <f t="shared" si="13"/>
        <v>1.2490364575898593E-2</v>
      </c>
    </row>
    <row r="111" spans="1:14" hidden="1" outlineLevel="1" x14ac:dyDescent="0.25">
      <c r="A111" s="36"/>
      <c r="B111" s="50" t="s">
        <v>125</v>
      </c>
      <c r="C111" s="42">
        <f t="shared" si="7"/>
        <v>276.92307692307691</v>
      </c>
      <c r="D111" s="48"/>
      <c r="E111" s="20">
        <v>3</v>
      </c>
      <c r="F111" s="14">
        <v>1</v>
      </c>
      <c r="G111" s="49">
        <f t="shared" si="8"/>
        <v>200</v>
      </c>
      <c r="H111" s="33">
        <f t="shared" si="9"/>
        <v>9.4221105527638183E-3</v>
      </c>
      <c r="I111" s="33">
        <f t="shared" si="10"/>
        <v>3.1682666413205334E-3</v>
      </c>
      <c r="J111" s="20">
        <v>49</v>
      </c>
      <c r="K111" s="14">
        <v>13</v>
      </c>
      <c r="L111" s="49">
        <f t="shared" si="11"/>
        <v>276.92307692307691</v>
      </c>
      <c r="M111" s="33">
        <f t="shared" si="12"/>
        <v>1.6159031249587782E-2</v>
      </c>
      <c r="N111" s="34">
        <f t="shared" si="13"/>
        <v>4.6392782710480487E-3</v>
      </c>
    </row>
    <row r="112" spans="1:14" hidden="1" outlineLevel="1" x14ac:dyDescent="0.25">
      <c r="A112" s="36"/>
      <c r="B112" s="50" t="s">
        <v>126</v>
      </c>
      <c r="C112" s="42">
        <f t="shared" si="7"/>
        <v>-16.666666666666664</v>
      </c>
      <c r="D112" s="48"/>
      <c r="E112" s="20">
        <v>1</v>
      </c>
      <c r="F112" s="14">
        <v>1</v>
      </c>
      <c r="G112" s="49">
        <f t="shared" si="8"/>
        <v>0</v>
      </c>
      <c r="H112" s="33">
        <f t="shared" si="9"/>
        <v>3.1407035175879399E-3</v>
      </c>
      <c r="I112" s="33">
        <f t="shared" si="10"/>
        <v>3.1682666413205334E-3</v>
      </c>
      <c r="J112" s="20">
        <v>25</v>
      </c>
      <c r="K112" s="14">
        <v>30</v>
      </c>
      <c r="L112" s="49">
        <f t="shared" si="11"/>
        <v>-16.666666666666664</v>
      </c>
      <c r="M112" s="33">
        <f t="shared" si="12"/>
        <v>8.2444036987692759E-3</v>
      </c>
      <c r="N112" s="34">
        <f t="shared" si="13"/>
        <v>1.0706026779341651E-2</v>
      </c>
    </row>
    <row r="113" spans="1:14" hidden="1" outlineLevel="1" x14ac:dyDescent="0.25">
      <c r="A113" s="36"/>
      <c r="B113" s="50" t="s">
        <v>127</v>
      </c>
      <c r="C113" s="42">
        <f t="shared" si="7"/>
        <v>30.76923076923077</v>
      </c>
      <c r="D113" s="48"/>
      <c r="E113" s="20">
        <v>0</v>
      </c>
      <c r="F113" s="14">
        <v>1</v>
      </c>
      <c r="G113" s="49">
        <f t="shared" si="8"/>
        <v>-100</v>
      </c>
      <c r="H113" s="33" t="str">
        <f t="shared" si="9"/>
        <v/>
      </c>
      <c r="I113" s="33">
        <f t="shared" si="10"/>
        <v>3.1682666413205334E-3</v>
      </c>
      <c r="J113" s="20">
        <v>17</v>
      </c>
      <c r="K113" s="14">
        <v>13</v>
      </c>
      <c r="L113" s="49">
        <f t="shared" si="11"/>
        <v>30.76923076923077</v>
      </c>
      <c r="M113" s="33">
        <f t="shared" si="12"/>
        <v>5.6061945151631067E-3</v>
      </c>
      <c r="N113" s="34">
        <f t="shared" si="13"/>
        <v>4.6392782710480487E-3</v>
      </c>
    </row>
    <row r="114" spans="1:14" hidden="1" outlineLevel="1" x14ac:dyDescent="0.25">
      <c r="A114" s="36"/>
      <c r="B114" s="50" t="s">
        <v>128</v>
      </c>
      <c r="C114" s="42">
        <f t="shared" si="7"/>
        <v>30</v>
      </c>
      <c r="D114" s="48"/>
      <c r="E114" s="20">
        <v>1</v>
      </c>
      <c r="F114" s="14">
        <v>1</v>
      </c>
      <c r="G114" s="49">
        <f t="shared" si="8"/>
        <v>0</v>
      </c>
      <c r="H114" s="33">
        <f t="shared" si="9"/>
        <v>3.1407035175879399E-3</v>
      </c>
      <c r="I114" s="33">
        <f t="shared" si="10"/>
        <v>3.1682666413205334E-3</v>
      </c>
      <c r="J114" s="20">
        <v>13</v>
      </c>
      <c r="K114" s="14">
        <v>10</v>
      </c>
      <c r="L114" s="49">
        <f t="shared" si="11"/>
        <v>30</v>
      </c>
      <c r="M114" s="33">
        <f t="shared" si="12"/>
        <v>4.2870899233600239E-3</v>
      </c>
      <c r="N114" s="34">
        <f t="shared" si="13"/>
        <v>3.5686755931138834E-3</v>
      </c>
    </row>
    <row r="115" spans="1:14" hidden="1" outlineLevel="1" x14ac:dyDescent="0.25">
      <c r="A115" s="36"/>
      <c r="B115" s="50" t="s">
        <v>122</v>
      </c>
      <c r="C115" s="42">
        <f t="shared" si="7"/>
        <v>1100</v>
      </c>
      <c r="D115" s="48"/>
      <c r="E115" s="20">
        <v>0</v>
      </c>
      <c r="F115" s="14">
        <v>0</v>
      </c>
      <c r="G115" s="49" t="str">
        <f t="shared" si="8"/>
        <v/>
      </c>
      <c r="H115" s="33" t="str">
        <f t="shared" si="9"/>
        <v/>
      </c>
      <c r="I115" s="33" t="str">
        <f t="shared" si="10"/>
        <v/>
      </c>
      <c r="J115" s="20">
        <v>12</v>
      </c>
      <c r="K115" s="14">
        <v>1</v>
      </c>
      <c r="L115" s="49">
        <f t="shared" si="11"/>
        <v>1100</v>
      </c>
      <c r="M115" s="33">
        <f t="shared" si="12"/>
        <v>3.9573137754092529E-3</v>
      </c>
      <c r="N115" s="34">
        <f t="shared" si="13"/>
        <v>3.5686755931138835E-4</v>
      </c>
    </row>
    <row r="116" spans="1:14" hidden="1" outlineLevel="1" x14ac:dyDescent="0.25">
      <c r="A116" s="36"/>
      <c r="B116" s="50" t="s">
        <v>129</v>
      </c>
      <c r="C116" s="42">
        <f t="shared" si="7"/>
        <v>-99.517684887459808</v>
      </c>
      <c r="D116" s="48"/>
      <c r="E116" s="20">
        <v>0</v>
      </c>
      <c r="F116" s="14">
        <v>20</v>
      </c>
      <c r="G116" s="49">
        <f t="shared" si="8"/>
        <v>-100</v>
      </c>
      <c r="H116" s="33" t="str">
        <f t="shared" si="9"/>
        <v/>
      </c>
      <c r="I116" s="33">
        <f t="shared" si="10"/>
        <v>6.3365332826410672E-2</v>
      </c>
      <c r="J116" s="20">
        <v>3</v>
      </c>
      <c r="K116" s="14">
        <v>622</v>
      </c>
      <c r="L116" s="49">
        <f t="shared" si="11"/>
        <v>-99.517684887459808</v>
      </c>
      <c r="M116" s="33">
        <f t="shared" si="12"/>
        <v>9.8932844385231323E-4</v>
      </c>
      <c r="N116" s="34">
        <f t="shared" si="13"/>
        <v>0.22197162189168357</v>
      </c>
    </row>
    <row r="117" spans="1:14" hidden="1" outlineLevel="1" x14ac:dyDescent="0.25">
      <c r="A117" s="36"/>
      <c r="B117" s="50" t="s">
        <v>130</v>
      </c>
      <c r="C117" s="42">
        <f t="shared" si="7"/>
        <v>-50</v>
      </c>
      <c r="D117" s="48"/>
      <c r="E117" s="20">
        <v>0</v>
      </c>
      <c r="F117" s="14">
        <v>4</v>
      </c>
      <c r="G117" s="49">
        <f t="shared" si="8"/>
        <v>-100</v>
      </c>
      <c r="H117" s="33" t="str">
        <f t="shared" si="9"/>
        <v/>
      </c>
      <c r="I117" s="33">
        <f t="shared" si="10"/>
        <v>1.2673066565282134E-2</v>
      </c>
      <c r="J117" s="20">
        <v>3</v>
      </c>
      <c r="K117" s="14">
        <v>6</v>
      </c>
      <c r="L117" s="49">
        <f t="shared" si="11"/>
        <v>-50</v>
      </c>
      <c r="M117" s="33">
        <f t="shared" si="12"/>
        <v>9.8932844385231323E-4</v>
      </c>
      <c r="N117" s="34">
        <f t="shared" si="13"/>
        <v>2.1412053558683302E-3</v>
      </c>
    </row>
    <row r="118" spans="1:14" hidden="1" outlineLevel="1" x14ac:dyDescent="0.25">
      <c r="A118" s="36"/>
      <c r="B118" s="50" t="s">
        <v>131</v>
      </c>
      <c r="C118" s="42">
        <f t="shared" si="7"/>
        <v>0</v>
      </c>
      <c r="D118" s="48"/>
      <c r="E118" s="20">
        <v>0</v>
      </c>
      <c r="F118" s="14">
        <v>2</v>
      </c>
      <c r="G118" s="49">
        <f t="shared" si="8"/>
        <v>-100</v>
      </c>
      <c r="H118" s="33" t="str">
        <f t="shared" si="9"/>
        <v/>
      </c>
      <c r="I118" s="33">
        <f t="shared" si="10"/>
        <v>6.3365332826410669E-3</v>
      </c>
      <c r="J118" s="20">
        <v>3</v>
      </c>
      <c r="K118" s="14">
        <v>3</v>
      </c>
      <c r="L118" s="49">
        <f t="shared" si="11"/>
        <v>0</v>
      </c>
      <c r="M118" s="33">
        <f t="shared" si="12"/>
        <v>9.8932844385231323E-4</v>
      </c>
      <c r="N118" s="34">
        <f t="shared" si="13"/>
        <v>1.0706026779341651E-3</v>
      </c>
    </row>
    <row r="119" spans="1:14" hidden="1" outlineLevel="1" x14ac:dyDescent="0.25">
      <c r="A119" s="36"/>
      <c r="B119" s="50" t="s">
        <v>123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2</v>
      </c>
      <c r="K119" s="14">
        <v>0</v>
      </c>
      <c r="L119" s="49" t="str">
        <f t="shared" si="11"/>
        <v/>
      </c>
      <c r="M119" s="33">
        <f t="shared" si="12"/>
        <v>6.5955229590154197E-4</v>
      </c>
      <c r="N119" s="34" t="str">
        <f t="shared" si="13"/>
        <v/>
      </c>
    </row>
    <row r="120" spans="1:14" hidden="1" outlineLevel="1" x14ac:dyDescent="0.25">
      <c r="A120" s="36"/>
      <c r="B120" s="50" t="s">
        <v>131</v>
      </c>
      <c r="C120" s="42">
        <f t="shared" si="7"/>
        <v>-99.428571428571431</v>
      </c>
      <c r="D120" s="48"/>
      <c r="E120" s="20">
        <v>0</v>
      </c>
      <c r="F120" s="14">
        <v>8</v>
      </c>
      <c r="G120" s="49">
        <f t="shared" si="8"/>
        <v>-100</v>
      </c>
      <c r="H120" s="33" t="str">
        <f t="shared" si="9"/>
        <v/>
      </c>
      <c r="I120" s="33">
        <f t="shared" si="10"/>
        <v>2.5346133130564268E-2</v>
      </c>
      <c r="J120" s="20">
        <v>1</v>
      </c>
      <c r="K120" s="14">
        <v>175</v>
      </c>
      <c r="L120" s="49">
        <f t="shared" si="11"/>
        <v>-99.428571428571431</v>
      </c>
      <c r="M120" s="33">
        <f t="shared" si="12"/>
        <v>3.2977614795077099E-4</v>
      </c>
      <c r="N120" s="34">
        <f t="shared" si="13"/>
        <v>6.2451822879492962E-2</v>
      </c>
    </row>
    <row r="121" spans="1:14" hidden="1" outlineLevel="1" x14ac:dyDescent="0.25">
      <c r="A121" s="36"/>
      <c r="B121" s="50" t="s">
        <v>126</v>
      </c>
      <c r="C121" s="42" t="str">
        <f t="shared" si="7"/>
        <v/>
      </c>
      <c r="D121" s="48"/>
      <c r="E121" s="20">
        <v>0</v>
      </c>
      <c r="F121" s="14">
        <v>0</v>
      </c>
      <c r="G121" s="49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1</v>
      </c>
      <c r="K121" s="14">
        <v>0</v>
      </c>
      <c r="L121" s="49" t="str">
        <f t="shared" si="11"/>
        <v/>
      </c>
      <c r="M121" s="33">
        <f t="shared" si="12"/>
        <v>3.2977614795077099E-4</v>
      </c>
      <c r="N121" s="34" t="str">
        <f t="shared" si="13"/>
        <v/>
      </c>
    </row>
    <row r="122" spans="1:14" hidden="1" outlineLevel="1" x14ac:dyDescent="0.25">
      <c r="A122" s="36"/>
      <c r="B122" s="50" t="s">
        <v>128</v>
      </c>
      <c r="C122" s="42" t="str">
        <f t="shared" si="7"/>
        <v/>
      </c>
      <c r="D122" s="48"/>
      <c r="E122" s="20">
        <v>0</v>
      </c>
      <c r="F122" s="14">
        <v>0</v>
      </c>
      <c r="G122" s="49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1</v>
      </c>
      <c r="K122" s="14">
        <v>0</v>
      </c>
      <c r="L122" s="49" t="str">
        <f t="shared" si="11"/>
        <v/>
      </c>
      <c r="M122" s="33">
        <f t="shared" si="12"/>
        <v>3.2977614795077099E-4</v>
      </c>
      <c r="N122" s="34" t="str">
        <f t="shared" si="13"/>
        <v/>
      </c>
    </row>
    <row r="123" spans="1:14" hidden="1" outlineLevel="1" x14ac:dyDescent="0.25">
      <c r="A123" s="36"/>
      <c r="B123" s="50" t="s">
        <v>132</v>
      </c>
      <c r="C123" s="42">
        <f t="shared" si="7"/>
        <v>-100</v>
      </c>
      <c r="D123" s="48"/>
      <c r="E123" s="20">
        <v>0</v>
      </c>
      <c r="F123" s="14">
        <v>3</v>
      </c>
      <c r="G123" s="49">
        <f t="shared" si="8"/>
        <v>-100</v>
      </c>
      <c r="H123" s="33" t="str">
        <f t="shared" si="9"/>
        <v/>
      </c>
      <c r="I123" s="33">
        <f t="shared" si="10"/>
        <v>9.5047999239616012E-3</v>
      </c>
      <c r="J123" s="20">
        <v>0</v>
      </c>
      <c r="K123" s="14">
        <v>17</v>
      </c>
      <c r="L123" s="49">
        <f t="shared" si="11"/>
        <v>-100</v>
      </c>
      <c r="M123" s="33" t="str">
        <f t="shared" si="12"/>
        <v/>
      </c>
      <c r="N123" s="34">
        <f t="shared" si="13"/>
        <v>6.0667485082936019E-3</v>
      </c>
    </row>
    <row r="124" spans="1:14" hidden="1" outlineLevel="1" x14ac:dyDescent="0.25">
      <c r="A124" s="36"/>
      <c r="B124" s="50" t="s">
        <v>111</v>
      </c>
      <c r="C124" s="42">
        <f t="shared" si="7"/>
        <v>-100</v>
      </c>
      <c r="D124" s="48"/>
      <c r="E124" s="20">
        <v>0</v>
      </c>
      <c r="F124" s="14">
        <v>1</v>
      </c>
      <c r="G124" s="49">
        <f t="shared" si="8"/>
        <v>-100</v>
      </c>
      <c r="H124" s="33" t="str">
        <f t="shared" si="9"/>
        <v/>
      </c>
      <c r="I124" s="33">
        <f t="shared" si="10"/>
        <v>3.1682666413205334E-3</v>
      </c>
      <c r="J124" s="20">
        <v>0</v>
      </c>
      <c r="K124" s="14">
        <v>6</v>
      </c>
      <c r="L124" s="49">
        <f t="shared" si="11"/>
        <v>-100</v>
      </c>
      <c r="M124" s="33" t="str">
        <f t="shared" si="12"/>
        <v/>
      </c>
      <c r="N124" s="34">
        <f t="shared" si="13"/>
        <v>2.1412053558683302E-3</v>
      </c>
    </row>
    <row r="125" spans="1:14" hidden="1" outlineLevel="1" x14ac:dyDescent="0.25">
      <c r="A125" s="36"/>
      <c r="B125" s="50" t="s">
        <v>120</v>
      </c>
      <c r="C125" s="42">
        <f t="shared" si="7"/>
        <v>-100</v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0</v>
      </c>
      <c r="K125" s="14">
        <v>1</v>
      </c>
      <c r="L125" s="49">
        <f t="shared" si="11"/>
        <v>-100</v>
      </c>
      <c r="M125" s="33" t="str">
        <f t="shared" si="12"/>
        <v/>
      </c>
      <c r="N125" s="34">
        <f t="shared" si="13"/>
        <v>3.5686755931138835E-4</v>
      </c>
    </row>
    <row r="126" spans="1:14" collapsed="1" x14ac:dyDescent="0.25">
      <c r="A126" s="36" t="s">
        <v>133</v>
      </c>
      <c r="B126" s="1" t="s">
        <v>134</v>
      </c>
      <c r="C126" s="42">
        <f t="shared" si="7"/>
        <v>7.2949777495232047</v>
      </c>
      <c r="D126" s="48"/>
      <c r="E126" s="20">
        <v>1383</v>
      </c>
      <c r="F126" s="14">
        <v>1298</v>
      </c>
      <c r="G126" s="49">
        <f t="shared" si="8"/>
        <v>6.5485362095531592</v>
      </c>
      <c r="H126" s="33">
        <f t="shared" si="9"/>
        <v>4.3435929648241212</v>
      </c>
      <c r="I126" s="33">
        <f t="shared" si="10"/>
        <v>4.1124101004340528</v>
      </c>
      <c r="J126" s="20">
        <v>13502</v>
      </c>
      <c r="K126" s="14">
        <v>12584</v>
      </c>
      <c r="L126" s="49">
        <f t="shared" si="11"/>
        <v>7.2949777495232047</v>
      </c>
      <c r="M126" s="33">
        <f t="shared" si="12"/>
        <v>4.4526375496313104</v>
      </c>
      <c r="N126" s="34">
        <f t="shared" si="13"/>
        <v>4.4908213663745107</v>
      </c>
    </row>
    <row r="127" spans="1:14" hidden="1" outlineLevel="1" x14ac:dyDescent="0.25">
      <c r="A127" s="36"/>
      <c r="B127" s="50" t="s">
        <v>135</v>
      </c>
      <c r="C127" s="42">
        <f t="shared" si="7"/>
        <v>1.1411665257819104</v>
      </c>
      <c r="D127" s="48"/>
      <c r="E127" s="20">
        <v>561</v>
      </c>
      <c r="F127" s="14">
        <v>505</v>
      </c>
      <c r="G127" s="49">
        <f t="shared" si="8"/>
        <v>11.08910891089109</v>
      </c>
      <c r="H127" s="33">
        <f t="shared" si="9"/>
        <v>1.7619346733668342</v>
      </c>
      <c r="I127" s="33">
        <f t="shared" si="10"/>
        <v>1.5999746538668695</v>
      </c>
      <c r="J127" s="20">
        <v>4786</v>
      </c>
      <c r="K127" s="14">
        <v>4732</v>
      </c>
      <c r="L127" s="49">
        <f t="shared" si="11"/>
        <v>1.1411665257819104</v>
      </c>
      <c r="M127" s="33">
        <f t="shared" si="12"/>
        <v>1.5783086440923899</v>
      </c>
      <c r="N127" s="34">
        <f t="shared" si="13"/>
        <v>1.6886972906614899</v>
      </c>
    </row>
    <row r="128" spans="1:14" hidden="1" outlineLevel="1" x14ac:dyDescent="0.25">
      <c r="A128" s="36"/>
      <c r="B128" s="50" t="s">
        <v>136</v>
      </c>
      <c r="C128" s="42">
        <f t="shared" si="7"/>
        <v>8.2227488151658772</v>
      </c>
      <c r="D128" s="48"/>
      <c r="E128" s="20">
        <v>461</v>
      </c>
      <c r="F128" s="14">
        <v>442</v>
      </c>
      <c r="G128" s="49">
        <f t="shared" si="8"/>
        <v>4.2986425339366514</v>
      </c>
      <c r="H128" s="33">
        <f t="shared" si="9"/>
        <v>1.44786432160804</v>
      </c>
      <c r="I128" s="33">
        <f t="shared" si="10"/>
        <v>1.4003738554636758</v>
      </c>
      <c r="J128" s="20">
        <v>4567</v>
      </c>
      <c r="K128" s="14">
        <v>4220</v>
      </c>
      <c r="L128" s="49">
        <f t="shared" si="11"/>
        <v>8.2227488151658772</v>
      </c>
      <c r="M128" s="33">
        <f t="shared" si="12"/>
        <v>1.5060876676911712</v>
      </c>
      <c r="N128" s="34">
        <f t="shared" si="13"/>
        <v>1.5059811002940588</v>
      </c>
    </row>
    <row r="129" spans="1:14" hidden="1" outlineLevel="1" x14ac:dyDescent="0.25">
      <c r="A129" s="36"/>
      <c r="B129" s="50" t="s">
        <v>137</v>
      </c>
      <c r="C129" s="42">
        <f t="shared" si="7"/>
        <v>75.609756097560975</v>
      </c>
      <c r="D129" s="48"/>
      <c r="E129" s="20">
        <v>196</v>
      </c>
      <c r="F129" s="14">
        <v>162</v>
      </c>
      <c r="G129" s="49">
        <f t="shared" si="8"/>
        <v>20.987654320987652</v>
      </c>
      <c r="H129" s="33">
        <f t="shared" si="9"/>
        <v>0.61557788944723613</v>
      </c>
      <c r="I129" s="33">
        <f t="shared" si="10"/>
        <v>0.51325919589392643</v>
      </c>
      <c r="J129" s="20">
        <v>2376</v>
      </c>
      <c r="K129" s="14">
        <v>1353</v>
      </c>
      <c r="L129" s="49">
        <f t="shared" si="11"/>
        <v>75.609756097560975</v>
      </c>
      <c r="M129" s="33">
        <f t="shared" si="12"/>
        <v>0.78354812753103198</v>
      </c>
      <c r="N129" s="34">
        <f t="shared" si="13"/>
        <v>0.48284180774830843</v>
      </c>
    </row>
    <row r="130" spans="1:14" hidden="1" outlineLevel="1" x14ac:dyDescent="0.25">
      <c r="A130" s="36"/>
      <c r="B130" s="50" t="s">
        <v>138</v>
      </c>
      <c r="C130" s="42">
        <f t="shared" si="7"/>
        <v>-17.464114832535884</v>
      </c>
      <c r="D130" s="48"/>
      <c r="E130" s="20">
        <v>99</v>
      </c>
      <c r="F130" s="14">
        <v>115</v>
      </c>
      <c r="G130" s="49">
        <f t="shared" si="8"/>
        <v>-13.913043478260869</v>
      </c>
      <c r="H130" s="33">
        <f t="shared" si="9"/>
        <v>0.31092964824120606</v>
      </c>
      <c r="I130" s="33">
        <f t="shared" si="10"/>
        <v>0.36435066375186137</v>
      </c>
      <c r="J130" s="20">
        <v>1035</v>
      </c>
      <c r="K130" s="14">
        <v>1254</v>
      </c>
      <c r="L130" s="49">
        <f t="shared" si="11"/>
        <v>-17.464114832535884</v>
      </c>
      <c r="M130" s="33">
        <f t="shared" si="12"/>
        <v>0.34131831312904798</v>
      </c>
      <c r="N130" s="34">
        <f t="shared" si="13"/>
        <v>0.44751191937648105</v>
      </c>
    </row>
    <row r="131" spans="1:14" hidden="1" outlineLevel="1" x14ac:dyDescent="0.25">
      <c r="A131" s="36"/>
      <c r="B131" s="50" t="s">
        <v>139</v>
      </c>
      <c r="C131" s="42">
        <f t="shared" si="7"/>
        <v>-14.016172506738545</v>
      </c>
      <c r="D131" s="48"/>
      <c r="E131" s="20">
        <v>51</v>
      </c>
      <c r="F131" s="14">
        <v>63</v>
      </c>
      <c r="G131" s="49">
        <f t="shared" si="8"/>
        <v>-19.047619047619047</v>
      </c>
      <c r="H131" s="33">
        <f t="shared" si="9"/>
        <v>0.16017587939698494</v>
      </c>
      <c r="I131" s="33">
        <f t="shared" si="10"/>
        <v>0.19960079840319359</v>
      </c>
      <c r="J131" s="20">
        <v>638</v>
      </c>
      <c r="K131" s="14">
        <v>742</v>
      </c>
      <c r="L131" s="49">
        <f t="shared" si="11"/>
        <v>-14.016172506738545</v>
      </c>
      <c r="M131" s="33">
        <f t="shared" si="12"/>
        <v>0.21039718239259192</v>
      </c>
      <c r="N131" s="34">
        <f t="shared" si="13"/>
        <v>0.26479572900905018</v>
      </c>
    </row>
    <row r="132" spans="1:14" hidden="1" outlineLevel="1" x14ac:dyDescent="0.25">
      <c r="A132" s="36"/>
      <c r="B132" s="50" t="s">
        <v>140</v>
      </c>
      <c r="C132" s="42">
        <f t="shared" si="7"/>
        <v>-31.159420289855071</v>
      </c>
      <c r="D132" s="48"/>
      <c r="E132" s="20">
        <v>15</v>
      </c>
      <c r="F132" s="14">
        <v>5</v>
      </c>
      <c r="G132" s="49">
        <f t="shared" si="8"/>
        <v>200</v>
      </c>
      <c r="H132" s="33">
        <f t="shared" si="9"/>
        <v>4.7110552763819091E-2</v>
      </c>
      <c r="I132" s="33">
        <f t="shared" si="10"/>
        <v>1.5841333206602668E-2</v>
      </c>
      <c r="J132" s="20">
        <v>95</v>
      </c>
      <c r="K132" s="14">
        <v>138</v>
      </c>
      <c r="L132" s="49">
        <f t="shared" si="11"/>
        <v>-31.159420289855071</v>
      </c>
      <c r="M132" s="33">
        <f t="shared" si="12"/>
        <v>3.1328734055323243E-2</v>
      </c>
      <c r="N132" s="34">
        <f t="shared" si="13"/>
        <v>4.9247723184971594E-2</v>
      </c>
    </row>
    <row r="133" spans="1:14" hidden="1" outlineLevel="1" x14ac:dyDescent="0.25">
      <c r="A133" s="36"/>
      <c r="B133" s="50" t="s">
        <v>141</v>
      </c>
      <c r="C133" s="42">
        <f t="shared" si="7"/>
        <v>-96.551724137931032</v>
      </c>
      <c r="D133" s="48"/>
      <c r="E133" s="20">
        <v>0</v>
      </c>
      <c r="F133" s="14">
        <v>6</v>
      </c>
      <c r="G133" s="49">
        <f t="shared" si="8"/>
        <v>-100</v>
      </c>
      <c r="H133" s="33" t="str">
        <f t="shared" si="9"/>
        <v/>
      </c>
      <c r="I133" s="33">
        <f t="shared" si="10"/>
        <v>1.9009599847923202E-2</v>
      </c>
      <c r="J133" s="20">
        <v>5</v>
      </c>
      <c r="K133" s="14">
        <v>145</v>
      </c>
      <c r="L133" s="49">
        <f t="shared" si="11"/>
        <v>-96.551724137931032</v>
      </c>
      <c r="M133" s="33">
        <f t="shared" si="12"/>
        <v>1.6488807397538551E-3</v>
      </c>
      <c r="N133" s="34">
        <f t="shared" si="13"/>
        <v>5.1745796100151308E-2</v>
      </c>
    </row>
    <row r="134" spans="1:14" collapsed="1" x14ac:dyDescent="0.25">
      <c r="A134" s="36" t="s">
        <v>142</v>
      </c>
      <c r="B134" s="1" t="s">
        <v>143</v>
      </c>
      <c r="C134" s="42">
        <f t="shared" si="7"/>
        <v>21.812194845009653</v>
      </c>
      <c r="D134" s="48"/>
      <c r="E134" s="20">
        <v>998</v>
      </c>
      <c r="F134" s="14">
        <v>785</v>
      </c>
      <c r="G134" s="49">
        <f t="shared" si="8"/>
        <v>27.133757961783438</v>
      </c>
      <c r="H134" s="33">
        <f t="shared" si="9"/>
        <v>3.1344221105527641</v>
      </c>
      <c r="I134" s="33">
        <f t="shared" si="10"/>
        <v>2.487089313436619</v>
      </c>
      <c r="J134" s="20">
        <v>10728</v>
      </c>
      <c r="K134" s="14">
        <v>8807</v>
      </c>
      <c r="L134" s="49">
        <f t="shared" si="11"/>
        <v>21.812194845009653</v>
      </c>
      <c r="M134" s="33">
        <f t="shared" si="12"/>
        <v>3.5378385152158716</v>
      </c>
      <c r="N134" s="34">
        <f t="shared" si="13"/>
        <v>3.1429325948553974</v>
      </c>
    </row>
    <row r="135" spans="1:14" hidden="1" outlineLevel="1" x14ac:dyDescent="0.25">
      <c r="A135" s="36"/>
      <c r="B135" s="50" t="s">
        <v>144</v>
      </c>
      <c r="C135" s="42">
        <f t="shared" si="7"/>
        <v>-1.0398098633392752</v>
      </c>
      <c r="D135" s="48"/>
      <c r="E135" s="20">
        <v>264</v>
      </c>
      <c r="F135" s="14">
        <v>291</v>
      </c>
      <c r="G135" s="49">
        <f t="shared" si="8"/>
        <v>-9.2783505154639183</v>
      </c>
      <c r="H135" s="33">
        <f t="shared" si="9"/>
        <v>0.82914572864321612</v>
      </c>
      <c r="I135" s="33">
        <f t="shared" si="10"/>
        <v>0.92196559262427524</v>
      </c>
      <c r="J135" s="20">
        <v>3331</v>
      </c>
      <c r="K135" s="14">
        <v>3366</v>
      </c>
      <c r="L135" s="49">
        <f t="shared" si="11"/>
        <v>-1.0398098633392752</v>
      </c>
      <c r="M135" s="33">
        <f t="shared" si="12"/>
        <v>1.0984843488240181</v>
      </c>
      <c r="N135" s="34">
        <f t="shared" si="13"/>
        <v>1.2012162046421331</v>
      </c>
    </row>
    <row r="136" spans="1:14" hidden="1" outlineLevel="1" x14ac:dyDescent="0.25">
      <c r="A136" s="36"/>
      <c r="B136" s="50" t="s">
        <v>145</v>
      </c>
      <c r="C136" s="42">
        <f t="shared" si="7"/>
        <v>-1.703515766582095</v>
      </c>
      <c r="D136" s="48"/>
      <c r="E136" s="20">
        <v>323</v>
      </c>
      <c r="F136" s="14">
        <v>169</v>
      </c>
      <c r="G136" s="49">
        <f t="shared" si="8"/>
        <v>91.124260355029591</v>
      </c>
      <c r="H136" s="33">
        <f t="shared" si="9"/>
        <v>1.0144472361809045</v>
      </c>
      <c r="I136" s="33">
        <f t="shared" si="10"/>
        <v>0.53543706238317013</v>
      </c>
      <c r="J136" s="20">
        <v>2712</v>
      </c>
      <c r="K136" s="14">
        <v>2759</v>
      </c>
      <c r="L136" s="49">
        <f t="shared" si="11"/>
        <v>-1.703515766582095</v>
      </c>
      <c r="M136" s="33">
        <f t="shared" si="12"/>
        <v>0.894352913242491</v>
      </c>
      <c r="N136" s="34">
        <f t="shared" si="13"/>
        <v>0.98459759614012055</v>
      </c>
    </row>
    <row r="137" spans="1:14" hidden="1" outlineLevel="1" x14ac:dyDescent="0.25">
      <c r="A137" s="36"/>
      <c r="B137" s="50" t="s">
        <v>146</v>
      </c>
      <c r="C137" s="42">
        <f t="shared" si="7"/>
        <v>357.9088471849866</v>
      </c>
      <c r="D137" s="48"/>
      <c r="E137" s="20">
        <v>105</v>
      </c>
      <c r="F137" s="14">
        <v>90</v>
      </c>
      <c r="G137" s="49">
        <f t="shared" si="8"/>
        <v>16.666666666666664</v>
      </c>
      <c r="H137" s="33">
        <f t="shared" si="9"/>
        <v>0.32977386934673364</v>
      </c>
      <c r="I137" s="33">
        <f t="shared" si="10"/>
        <v>0.28514399771884802</v>
      </c>
      <c r="J137" s="20">
        <v>1708</v>
      </c>
      <c r="K137" s="14">
        <v>373</v>
      </c>
      <c r="L137" s="49">
        <f t="shared" si="11"/>
        <v>357.9088471849866</v>
      </c>
      <c r="M137" s="33">
        <f t="shared" si="12"/>
        <v>0.5632576606999169</v>
      </c>
      <c r="N137" s="34">
        <f t="shared" si="13"/>
        <v>0.13311159962314786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-4.9593495934959346</v>
      </c>
      <c r="D138" s="48"/>
      <c r="E138" s="20">
        <v>145</v>
      </c>
      <c r="F138" s="14">
        <v>101</v>
      </c>
      <c r="G138" s="49">
        <f t="shared" ref="G138:G201" si="15">IF(F138=0,"",SUM(((E138-F138)/F138)*100))</f>
        <v>43.564356435643568</v>
      </c>
      <c r="H138" s="33">
        <f t="shared" ref="H138:H201" si="16">IF(E138=0,"",SUM((E138/CntPeriod)*100))</f>
        <v>0.45540201005025122</v>
      </c>
      <c r="I138" s="33">
        <f t="shared" ref="I138:I201" si="17">IF(F138=0,"",SUM((F138/CntPeriodPrevYear)*100))</f>
        <v>0.31999493077337388</v>
      </c>
      <c r="J138" s="20">
        <v>1169</v>
      </c>
      <c r="K138" s="14">
        <v>1230</v>
      </c>
      <c r="L138" s="49">
        <f t="shared" ref="L138:L201" si="18">IF(K138=0,"",SUM(((J138-K138)/K138)*100))</f>
        <v>-4.9593495934959346</v>
      </c>
      <c r="M138" s="33">
        <f t="shared" ref="M138:M201" si="19">IF(J138=0,"",SUM((J138/CntYearAck)*100))</f>
        <v>0.38550831695445131</v>
      </c>
      <c r="N138" s="34">
        <f t="shared" ref="N138:N201" si="20">IF(K138=0,"",SUM((K138/CntPrevYearAck)*100))</f>
        <v>0.43894709795300774</v>
      </c>
    </row>
    <row r="139" spans="1:14" hidden="1" outlineLevel="1" x14ac:dyDescent="0.25">
      <c r="A139" s="36"/>
      <c r="B139" s="50" t="s">
        <v>148</v>
      </c>
      <c r="C139" s="42">
        <f t="shared" si="14"/>
        <v>178.61635220125785</v>
      </c>
      <c r="D139" s="48"/>
      <c r="E139" s="20">
        <v>8</v>
      </c>
      <c r="F139" s="14">
        <v>16</v>
      </c>
      <c r="G139" s="49">
        <f t="shared" si="15"/>
        <v>-50</v>
      </c>
      <c r="H139" s="33">
        <f t="shared" si="16"/>
        <v>2.5125628140703519E-2</v>
      </c>
      <c r="I139" s="33">
        <f t="shared" si="17"/>
        <v>5.0692266261128535E-2</v>
      </c>
      <c r="J139" s="20">
        <v>443</v>
      </c>
      <c r="K139" s="14">
        <v>159</v>
      </c>
      <c r="L139" s="49">
        <f t="shared" si="18"/>
        <v>178.61635220125785</v>
      </c>
      <c r="M139" s="33">
        <f t="shared" si="19"/>
        <v>0.14609083354219157</v>
      </c>
      <c r="N139" s="34">
        <f t="shared" si="20"/>
        <v>5.6741941930510742E-2</v>
      </c>
    </row>
    <row r="140" spans="1:14" hidden="1" outlineLevel="1" x14ac:dyDescent="0.25">
      <c r="A140" s="36"/>
      <c r="B140" s="50" t="s">
        <v>149</v>
      </c>
      <c r="C140" s="42">
        <f t="shared" si="14"/>
        <v>62.393162393162392</v>
      </c>
      <c r="D140" s="48"/>
      <c r="E140" s="20">
        <v>20</v>
      </c>
      <c r="F140" s="14">
        <v>48</v>
      </c>
      <c r="G140" s="49">
        <f t="shared" si="15"/>
        <v>-58.333333333333336</v>
      </c>
      <c r="H140" s="33">
        <f t="shared" si="16"/>
        <v>6.2814070351758788E-2</v>
      </c>
      <c r="I140" s="33">
        <f t="shared" si="17"/>
        <v>0.15207679878338562</v>
      </c>
      <c r="J140" s="20">
        <v>380</v>
      </c>
      <c r="K140" s="14">
        <v>234</v>
      </c>
      <c r="L140" s="49">
        <f t="shared" si="18"/>
        <v>62.393162393162392</v>
      </c>
      <c r="M140" s="33">
        <f t="shared" si="19"/>
        <v>0.12531493622129297</v>
      </c>
      <c r="N140" s="34">
        <f t="shared" si="20"/>
        <v>8.3507008878864877E-2</v>
      </c>
    </row>
    <row r="141" spans="1:14" hidden="1" outlineLevel="1" x14ac:dyDescent="0.25">
      <c r="A141" s="36"/>
      <c r="B141" s="50" t="s">
        <v>150</v>
      </c>
      <c r="C141" s="42" t="str">
        <f t="shared" si="14"/>
        <v/>
      </c>
      <c r="D141" s="48"/>
      <c r="E141" s="20">
        <v>94</v>
      </c>
      <c r="F141" s="14">
        <v>0</v>
      </c>
      <c r="G141" s="49" t="str">
        <f t="shared" si="15"/>
        <v/>
      </c>
      <c r="H141" s="33">
        <f t="shared" si="16"/>
        <v>0.29522613065326631</v>
      </c>
      <c r="I141" s="33" t="str">
        <f t="shared" si="17"/>
        <v/>
      </c>
      <c r="J141" s="20">
        <v>340</v>
      </c>
      <c r="K141" s="14">
        <v>0</v>
      </c>
      <c r="L141" s="49" t="str">
        <f t="shared" si="18"/>
        <v/>
      </c>
      <c r="M141" s="33">
        <f t="shared" si="19"/>
        <v>0.11212389030326214</v>
      </c>
      <c r="N141" s="34" t="str">
        <f t="shared" si="20"/>
        <v/>
      </c>
    </row>
    <row r="142" spans="1:14" hidden="1" outlineLevel="1" x14ac:dyDescent="0.25">
      <c r="A142" s="36"/>
      <c r="B142" s="50" t="s">
        <v>151</v>
      </c>
      <c r="C142" s="42">
        <f t="shared" si="14"/>
        <v>7.2664359861591699</v>
      </c>
      <c r="D142" s="48"/>
      <c r="E142" s="20">
        <v>18</v>
      </c>
      <c r="F142" s="14">
        <v>27</v>
      </c>
      <c r="G142" s="49">
        <f t="shared" si="15"/>
        <v>-33.333333333333329</v>
      </c>
      <c r="H142" s="33">
        <f t="shared" si="16"/>
        <v>5.653266331658291E-2</v>
      </c>
      <c r="I142" s="33">
        <f t="shared" si="17"/>
        <v>8.5543199315654406E-2</v>
      </c>
      <c r="J142" s="20">
        <v>310</v>
      </c>
      <c r="K142" s="14">
        <v>289</v>
      </c>
      <c r="L142" s="49">
        <f t="shared" si="18"/>
        <v>7.2664359861591699</v>
      </c>
      <c r="M142" s="33">
        <f t="shared" si="19"/>
        <v>0.102230605864739</v>
      </c>
      <c r="N142" s="34">
        <f t="shared" si="20"/>
        <v>0.10313472464099124</v>
      </c>
    </row>
    <row r="143" spans="1:14" hidden="1" outlineLevel="1" x14ac:dyDescent="0.25">
      <c r="A143" s="36"/>
      <c r="B143" s="50" t="s">
        <v>152</v>
      </c>
      <c r="C143" s="42">
        <f t="shared" si="14"/>
        <v>54.601226993865026</v>
      </c>
      <c r="D143" s="48"/>
      <c r="E143" s="20">
        <v>19</v>
      </c>
      <c r="F143" s="14">
        <v>24</v>
      </c>
      <c r="G143" s="49">
        <f t="shared" si="15"/>
        <v>-20.833333333333336</v>
      </c>
      <c r="H143" s="33">
        <f t="shared" si="16"/>
        <v>5.9673366834170856E-2</v>
      </c>
      <c r="I143" s="33">
        <f t="shared" si="17"/>
        <v>7.603839939169281E-2</v>
      </c>
      <c r="J143" s="20">
        <v>252</v>
      </c>
      <c r="K143" s="14">
        <v>163</v>
      </c>
      <c r="L143" s="49">
        <f t="shared" si="18"/>
        <v>54.601226993865026</v>
      </c>
      <c r="M143" s="33">
        <f t="shared" si="19"/>
        <v>8.3103589283594292E-2</v>
      </c>
      <c r="N143" s="34">
        <f t="shared" si="20"/>
        <v>5.8169412167756299E-2</v>
      </c>
    </row>
    <row r="144" spans="1:14" hidden="1" outlineLevel="1" x14ac:dyDescent="0.25">
      <c r="A144" s="36"/>
      <c r="B144" s="50" t="s">
        <v>153</v>
      </c>
      <c r="C144" s="42">
        <f t="shared" si="14"/>
        <v>-58.706467661691541</v>
      </c>
      <c r="D144" s="48"/>
      <c r="E144" s="20">
        <v>2</v>
      </c>
      <c r="F144" s="14">
        <v>19</v>
      </c>
      <c r="G144" s="49">
        <f t="shared" si="15"/>
        <v>-89.473684210526315</v>
      </c>
      <c r="H144" s="33">
        <f t="shared" si="16"/>
        <v>6.2814070351758797E-3</v>
      </c>
      <c r="I144" s="33">
        <f t="shared" si="17"/>
        <v>6.0197066185090138E-2</v>
      </c>
      <c r="J144" s="20">
        <v>83</v>
      </c>
      <c r="K144" s="14">
        <v>201</v>
      </c>
      <c r="L144" s="49">
        <f t="shared" si="18"/>
        <v>-58.706467661691541</v>
      </c>
      <c r="M144" s="33">
        <f t="shared" si="19"/>
        <v>2.7371420279913995E-2</v>
      </c>
      <c r="N144" s="34">
        <f t="shared" si="20"/>
        <v>7.1730379421589066E-2</v>
      </c>
    </row>
    <row r="145" spans="1:14" hidden="1" outlineLevel="1" x14ac:dyDescent="0.25">
      <c r="A145" s="36"/>
      <c r="B145" s="50" t="s">
        <v>154</v>
      </c>
      <c r="C145" s="42">
        <f t="shared" si="14"/>
        <v>-100</v>
      </c>
      <c r="D145" s="48"/>
      <c r="E145" s="20">
        <v>0</v>
      </c>
      <c r="F145" s="14">
        <v>0</v>
      </c>
      <c r="G145" s="49" t="str">
        <f t="shared" si="15"/>
        <v/>
      </c>
      <c r="H145" s="33" t="str">
        <f t="shared" si="16"/>
        <v/>
      </c>
      <c r="I145" s="33" t="str">
        <f t="shared" si="17"/>
        <v/>
      </c>
      <c r="J145" s="20">
        <v>0</v>
      </c>
      <c r="K145" s="14">
        <v>29</v>
      </c>
      <c r="L145" s="49">
        <f t="shared" si="18"/>
        <v>-100</v>
      </c>
      <c r="M145" s="33" t="str">
        <f t="shared" si="19"/>
        <v/>
      </c>
      <c r="N145" s="34">
        <f t="shared" si="20"/>
        <v>1.0349159220030262E-2</v>
      </c>
    </row>
    <row r="146" spans="1:14" hidden="1" outlineLevel="1" x14ac:dyDescent="0.25">
      <c r="A146" s="36"/>
      <c r="B146" s="50" t="s">
        <v>155</v>
      </c>
      <c r="C146" s="42">
        <f t="shared" si="14"/>
        <v>-100</v>
      </c>
      <c r="D146" s="48"/>
      <c r="E146" s="20">
        <v>0</v>
      </c>
      <c r="F146" s="14">
        <v>0</v>
      </c>
      <c r="G146" s="49" t="str">
        <f t="shared" si="15"/>
        <v/>
      </c>
      <c r="H146" s="33" t="str">
        <f t="shared" si="16"/>
        <v/>
      </c>
      <c r="I146" s="33" t="str">
        <f t="shared" si="17"/>
        <v/>
      </c>
      <c r="J146" s="20">
        <v>0</v>
      </c>
      <c r="K146" s="14">
        <v>4</v>
      </c>
      <c r="L146" s="49">
        <f t="shared" si="18"/>
        <v>-100</v>
      </c>
      <c r="M146" s="33" t="str">
        <f t="shared" si="19"/>
        <v/>
      </c>
      <c r="N146" s="34">
        <f t="shared" si="20"/>
        <v>1.4274702372455534E-3</v>
      </c>
    </row>
    <row r="147" spans="1:14" collapsed="1" x14ac:dyDescent="0.25">
      <c r="A147" s="36" t="s">
        <v>156</v>
      </c>
      <c r="B147" s="1" t="s">
        <v>157</v>
      </c>
      <c r="C147" s="42">
        <f t="shared" si="14"/>
        <v>-1.7279236276849641</v>
      </c>
      <c r="D147" s="48"/>
      <c r="E147" s="20">
        <v>1011</v>
      </c>
      <c r="F147" s="14">
        <v>1171</v>
      </c>
      <c r="G147" s="49">
        <f t="shared" si="15"/>
        <v>-13.663535439795046</v>
      </c>
      <c r="H147" s="33">
        <f t="shared" si="16"/>
        <v>3.175251256281407</v>
      </c>
      <c r="I147" s="33">
        <f t="shared" si="17"/>
        <v>3.710040236986345</v>
      </c>
      <c r="J147" s="20">
        <v>10294</v>
      </c>
      <c r="K147" s="14">
        <v>10475</v>
      </c>
      <c r="L147" s="49">
        <f t="shared" si="18"/>
        <v>-1.7279236276849641</v>
      </c>
      <c r="M147" s="33">
        <f t="shared" si="19"/>
        <v>3.3947156670052365</v>
      </c>
      <c r="N147" s="34">
        <f t="shared" si="20"/>
        <v>3.7381876837867929</v>
      </c>
    </row>
    <row r="148" spans="1:14" hidden="1" outlineLevel="1" x14ac:dyDescent="0.25">
      <c r="A148" s="36"/>
      <c r="B148" s="50" t="s">
        <v>158</v>
      </c>
      <c r="C148" s="42">
        <f t="shared" si="14"/>
        <v>-9.7114489605957193</v>
      </c>
      <c r="D148" s="48"/>
      <c r="E148" s="20">
        <v>178</v>
      </c>
      <c r="F148" s="14">
        <v>356</v>
      </c>
      <c r="G148" s="49">
        <f t="shared" si="15"/>
        <v>-50</v>
      </c>
      <c r="H148" s="33">
        <f t="shared" si="16"/>
        <v>0.55904522613065333</v>
      </c>
      <c r="I148" s="33">
        <f t="shared" si="17"/>
        <v>1.12790292431011</v>
      </c>
      <c r="J148" s="20">
        <v>2910</v>
      </c>
      <c r="K148" s="14">
        <v>3223</v>
      </c>
      <c r="L148" s="49">
        <f t="shared" si="18"/>
        <v>-9.7114489605957193</v>
      </c>
      <c r="M148" s="33">
        <f t="shared" si="19"/>
        <v>0.95964859053674378</v>
      </c>
      <c r="N148" s="34">
        <f t="shared" si="20"/>
        <v>1.1501841436606046</v>
      </c>
    </row>
    <row r="149" spans="1:14" hidden="1" outlineLevel="1" x14ac:dyDescent="0.25">
      <c r="A149" s="36"/>
      <c r="B149" s="50" t="s">
        <v>159</v>
      </c>
      <c r="C149" s="42">
        <f t="shared" si="14"/>
        <v>-2.0982599795291708</v>
      </c>
      <c r="D149" s="48"/>
      <c r="E149" s="20">
        <v>212</v>
      </c>
      <c r="F149" s="14">
        <v>239</v>
      </c>
      <c r="G149" s="49">
        <f t="shared" si="15"/>
        <v>-11.297071129707113</v>
      </c>
      <c r="H149" s="33">
        <f t="shared" si="16"/>
        <v>0.66582914572864316</v>
      </c>
      <c r="I149" s="33">
        <f t="shared" si="17"/>
        <v>0.75721572727560749</v>
      </c>
      <c r="J149" s="20">
        <v>1913</v>
      </c>
      <c r="K149" s="14">
        <v>1954</v>
      </c>
      <c r="L149" s="49">
        <f t="shared" si="18"/>
        <v>-2.0982599795291708</v>
      </c>
      <c r="M149" s="33">
        <f t="shared" si="19"/>
        <v>0.63086177102982499</v>
      </c>
      <c r="N149" s="34">
        <f t="shared" si="20"/>
        <v>0.69731921089445281</v>
      </c>
    </row>
    <row r="150" spans="1:14" hidden="1" outlineLevel="1" x14ac:dyDescent="0.25">
      <c r="A150" s="36"/>
      <c r="B150" s="50" t="s">
        <v>160</v>
      </c>
      <c r="C150" s="42">
        <f t="shared" si="14"/>
        <v>-24.03697996918336</v>
      </c>
      <c r="D150" s="48"/>
      <c r="E150" s="20">
        <v>169</v>
      </c>
      <c r="F150" s="14">
        <v>165</v>
      </c>
      <c r="G150" s="49">
        <f t="shared" si="15"/>
        <v>2.4242424242424243</v>
      </c>
      <c r="H150" s="33">
        <f t="shared" si="16"/>
        <v>0.53077889447236182</v>
      </c>
      <c r="I150" s="33">
        <f t="shared" si="17"/>
        <v>0.52276399581788802</v>
      </c>
      <c r="J150" s="20">
        <v>1479</v>
      </c>
      <c r="K150" s="14">
        <v>1947</v>
      </c>
      <c r="L150" s="49">
        <f t="shared" si="18"/>
        <v>-24.03697996918336</v>
      </c>
      <c r="M150" s="33">
        <f t="shared" si="19"/>
        <v>0.48773892281919029</v>
      </c>
      <c r="N150" s="34">
        <f t="shared" si="20"/>
        <v>0.69482113797927314</v>
      </c>
    </row>
    <row r="151" spans="1:14" hidden="1" outlineLevel="1" x14ac:dyDescent="0.25">
      <c r="A151" s="36"/>
      <c r="B151" s="50" t="s">
        <v>161</v>
      </c>
      <c r="C151" s="42">
        <f t="shared" si="14"/>
        <v>-14.713015359741311</v>
      </c>
      <c r="D151" s="48"/>
      <c r="E151" s="20">
        <v>70</v>
      </c>
      <c r="F151" s="14">
        <v>174</v>
      </c>
      <c r="G151" s="49">
        <f t="shared" si="15"/>
        <v>-59.770114942528743</v>
      </c>
      <c r="H151" s="33">
        <f t="shared" si="16"/>
        <v>0.21984924623115579</v>
      </c>
      <c r="I151" s="33">
        <f t="shared" si="17"/>
        <v>0.55127839558977287</v>
      </c>
      <c r="J151" s="20">
        <v>1055</v>
      </c>
      <c r="K151" s="14">
        <v>1237</v>
      </c>
      <c r="L151" s="49">
        <f t="shared" si="18"/>
        <v>-14.713015359741311</v>
      </c>
      <c r="M151" s="33">
        <f t="shared" si="19"/>
        <v>0.34791383608806342</v>
      </c>
      <c r="N151" s="34">
        <f t="shared" si="20"/>
        <v>0.44144517086818741</v>
      </c>
    </row>
    <row r="152" spans="1:14" hidden="1" outlineLevel="1" x14ac:dyDescent="0.25">
      <c r="A152" s="36"/>
      <c r="B152" s="50" t="s">
        <v>162</v>
      </c>
      <c r="C152" s="42">
        <f t="shared" si="14"/>
        <v>33.745583038869256</v>
      </c>
      <c r="D152" s="48"/>
      <c r="E152" s="20">
        <v>78</v>
      </c>
      <c r="F152" s="14">
        <v>17</v>
      </c>
      <c r="G152" s="49">
        <f t="shared" si="15"/>
        <v>358.8235294117647</v>
      </c>
      <c r="H152" s="33">
        <f t="shared" si="16"/>
        <v>0.2449748743718593</v>
      </c>
      <c r="I152" s="33">
        <f t="shared" si="17"/>
        <v>5.3860532902449063E-2</v>
      </c>
      <c r="J152" s="20">
        <v>757</v>
      </c>
      <c r="K152" s="14">
        <v>566</v>
      </c>
      <c r="L152" s="49">
        <f t="shared" si="18"/>
        <v>33.745583038869256</v>
      </c>
      <c r="M152" s="33">
        <f t="shared" si="19"/>
        <v>0.24964054399873367</v>
      </c>
      <c r="N152" s="34">
        <f t="shared" si="20"/>
        <v>0.20198703857024583</v>
      </c>
    </row>
    <row r="153" spans="1:14" hidden="1" outlineLevel="1" x14ac:dyDescent="0.25">
      <c r="A153" s="36"/>
      <c r="B153" s="50" t="s">
        <v>163</v>
      </c>
      <c r="C153" s="42">
        <f t="shared" si="14"/>
        <v>64.825581395348848</v>
      </c>
      <c r="D153" s="48"/>
      <c r="E153" s="20">
        <v>116</v>
      </c>
      <c r="F153" s="14">
        <v>55</v>
      </c>
      <c r="G153" s="49">
        <f t="shared" si="15"/>
        <v>110.90909090909091</v>
      </c>
      <c r="H153" s="33">
        <f t="shared" si="16"/>
        <v>0.36432160804020103</v>
      </c>
      <c r="I153" s="33">
        <f t="shared" si="17"/>
        <v>0.17425466527262934</v>
      </c>
      <c r="J153" s="20">
        <v>567</v>
      </c>
      <c r="K153" s="14">
        <v>344</v>
      </c>
      <c r="L153" s="49">
        <f t="shared" si="18"/>
        <v>64.825581395348848</v>
      </c>
      <c r="M153" s="33">
        <f t="shared" si="19"/>
        <v>0.18698307588808716</v>
      </c>
      <c r="N153" s="34">
        <f t="shared" si="20"/>
        <v>0.1227624404031176</v>
      </c>
    </row>
    <row r="154" spans="1:14" hidden="1" outlineLevel="1" x14ac:dyDescent="0.25">
      <c r="A154" s="36"/>
      <c r="B154" s="50" t="s">
        <v>164</v>
      </c>
      <c r="C154" s="42">
        <f t="shared" si="14"/>
        <v>220.1219512195122</v>
      </c>
      <c r="D154" s="48"/>
      <c r="E154" s="20">
        <v>10</v>
      </c>
      <c r="F154" s="14">
        <v>75</v>
      </c>
      <c r="G154" s="49">
        <f t="shared" si="15"/>
        <v>-86.666666666666671</v>
      </c>
      <c r="H154" s="33">
        <f t="shared" si="16"/>
        <v>3.1407035175879394E-2</v>
      </c>
      <c r="I154" s="33">
        <f t="shared" si="17"/>
        <v>0.23761999809904003</v>
      </c>
      <c r="J154" s="20">
        <v>525</v>
      </c>
      <c r="K154" s="14">
        <v>164</v>
      </c>
      <c r="L154" s="49">
        <f t="shared" si="18"/>
        <v>220.1219512195122</v>
      </c>
      <c r="M154" s="33">
        <f t="shared" si="19"/>
        <v>0.17313247767415479</v>
      </c>
      <c r="N154" s="34">
        <f t="shared" si="20"/>
        <v>5.8526279727067691E-2</v>
      </c>
    </row>
    <row r="155" spans="1:14" hidden="1" outlineLevel="1" x14ac:dyDescent="0.25">
      <c r="A155" s="36"/>
      <c r="B155" s="50" t="s">
        <v>165</v>
      </c>
      <c r="C155" s="42">
        <f t="shared" si="14"/>
        <v>94.845360824742258</v>
      </c>
      <c r="D155" s="48"/>
      <c r="E155" s="20">
        <v>33</v>
      </c>
      <c r="F155" s="14">
        <v>25</v>
      </c>
      <c r="G155" s="49">
        <f t="shared" si="15"/>
        <v>32</v>
      </c>
      <c r="H155" s="33">
        <f t="shared" si="16"/>
        <v>0.10364321608040201</v>
      </c>
      <c r="I155" s="33">
        <f t="shared" si="17"/>
        <v>7.9206666033013337E-2</v>
      </c>
      <c r="J155" s="20">
        <v>378</v>
      </c>
      <c r="K155" s="14">
        <v>194</v>
      </c>
      <c r="L155" s="49">
        <f t="shared" si="18"/>
        <v>94.845360824742258</v>
      </c>
      <c r="M155" s="33">
        <f t="shared" si="19"/>
        <v>0.12465538392539145</v>
      </c>
      <c r="N155" s="34">
        <f t="shared" si="20"/>
        <v>6.9232306506409338E-2</v>
      </c>
    </row>
    <row r="156" spans="1:14" hidden="1" outlineLevel="1" x14ac:dyDescent="0.25">
      <c r="A156" s="36"/>
      <c r="B156" s="50" t="s">
        <v>166</v>
      </c>
      <c r="C156" s="42" t="str">
        <f t="shared" si="14"/>
        <v/>
      </c>
      <c r="D156" s="48"/>
      <c r="E156" s="20">
        <v>34</v>
      </c>
      <c r="F156" s="14">
        <v>0</v>
      </c>
      <c r="G156" s="49" t="str">
        <f t="shared" si="15"/>
        <v/>
      </c>
      <c r="H156" s="33">
        <f t="shared" si="16"/>
        <v>0.10678391959798995</v>
      </c>
      <c r="I156" s="33" t="str">
        <f t="shared" si="17"/>
        <v/>
      </c>
      <c r="J156" s="20">
        <v>168</v>
      </c>
      <c r="K156" s="14">
        <v>0</v>
      </c>
      <c r="L156" s="49" t="str">
        <f t="shared" si="18"/>
        <v/>
      </c>
      <c r="M156" s="33">
        <f t="shared" si="19"/>
        <v>5.5402392855729538E-2</v>
      </c>
      <c r="N156" s="34" t="str">
        <f t="shared" si="20"/>
        <v/>
      </c>
    </row>
    <row r="157" spans="1:14" hidden="1" outlineLevel="1" x14ac:dyDescent="0.25">
      <c r="A157" s="36"/>
      <c r="B157" s="50" t="s">
        <v>167</v>
      </c>
      <c r="C157" s="42">
        <f t="shared" si="14"/>
        <v>-18.404907975460123</v>
      </c>
      <c r="D157" s="48"/>
      <c r="E157" s="20">
        <v>9</v>
      </c>
      <c r="F157" s="14">
        <v>4</v>
      </c>
      <c r="G157" s="49">
        <f t="shared" si="15"/>
        <v>125</v>
      </c>
      <c r="H157" s="33">
        <f t="shared" si="16"/>
        <v>2.8266331658291455E-2</v>
      </c>
      <c r="I157" s="33">
        <f t="shared" si="17"/>
        <v>1.2673066565282134E-2</v>
      </c>
      <c r="J157" s="20">
        <v>133</v>
      </c>
      <c r="K157" s="14">
        <v>163</v>
      </c>
      <c r="L157" s="49">
        <f t="shared" si="18"/>
        <v>-18.404907975460123</v>
      </c>
      <c r="M157" s="33">
        <f t="shared" si="19"/>
        <v>4.3860227677452547E-2</v>
      </c>
      <c r="N157" s="34">
        <f t="shared" si="20"/>
        <v>5.8169412167756299E-2</v>
      </c>
    </row>
    <row r="158" spans="1:14" hidden="1" outlineLevel="1" x14ac:dyDescent="0.25">
      <c r="A158" s="36"/>
      <c r="B158" s="50" t="s">
        <v>168</v>
      </c>
      <c r="C158" s="42">
        <f t="shared" si="14"/>
        <v>40.74074074074074</v>
      </c>
      <c r="D158" s="48"/>
      <c r="E158" s="20">
        <v>79</v>
      </c>
      <c r="F158" s="14">
        <v>7</v>
      </c>
      <c r="G158" s="49">
        <f t="shared" si="15"/>
        <v>1028.5714285714287</v>
      </c>
      <c r="H158" s="33">
        <f t="shared" si="16"/>
        <v>0.24811557788944724</v>
      </c>
      <c r="I158" s="33">
        <f t="shared" si="17"/>
        <v>2.2177866489243733E-2</v>
      </c>
      <c r="J158" s="20">
        <v>114</v>
      </c>
      <c r="K158" s="14">
        <v>81</v>
      </c>
      <c r="L158" s="49">
        <f t="shared" si="18"/>
        <v>40.74074074074074</v>
      </c>
      <c r="M158" s="33">
        <f t="shared" si="19"/>
        <v>3.7594480866387892E-2</v>
      </c>
      <c r="N158" s="34">
        <f t="shared" si="20"/>
        <v>2.890627230422246E-2</v>
      </c>
    </row>
    <row r="159" spans="1:14" hidden="1" outlineLevel="1" x14ac:dyDescent="0.25">
      <c r="A159" s="36"/>
      <c r="B159" s="50" t="s">
        <v>169</v>
      </c>
      <c r="C159" s="42">
        <f t="shared" si="14"/>
        <v>-72.754491017964071</v>
      </c>
      <c r="D159" s="48"/>
      <c r="E159" s="20">
        <v>11</v>
      </c>
      <c r="F159" s="14">
        <v>14</v>
      </c>
      <c r="G159" s="49">
        <f t="shared" si="15"/>
        <v>-21.428571428571427</v>
      </c>
      <c r="H159" s="33">
        <f t="shared" si="16"/>
        <v>3.4547738693467341E-2</v>
      </c>
      <c r="I159" s="33">
        <f t="shared" si="17"/>
        <v>4.4355732978487467E-2</v>
      </c>
      <c r="J159" s="20">
        <v>91</v>
      </c>
      <c r="K159" s="14">
        <v>334</v>
      </c>
      <c r="L159" s="49">
        <f t="shared" si="18"/>
        <v>-72.754491017964071</v>
      </c>
      <c r="M159" s="33">
        <f t="shared" si="19"/>
        <v>3.0009629463520163E-2</v>
      </c>
      <c r="N159" s="34">
        <f t="shared" si="20"/>
        <v>0.11919376481000371</v>
      </c>
    </row>
    <row r="160" spans="1:14" hidden="1" outlineLevel="1" x14ac:dyDescent="0.25">
      <c r="A160" s="36"/>
      <c r="B160" s="50" t="s">
        <v>170</v>
      </c>
      <c r="C160" s="42">
        <f t="shared" si="14"/>
        <v>1.4492753623188406</v>
      </c>
      <c r="D160" s="48"/>
      <c r="E160" s="20">
        <v>1</v>
      </c>
      <c r="F160" s="14">
        <v>2</v>
      </c>
      <c r="G160" s="49">
        <f t="shared" si="15"/>
        <v>-50</v>
      </c>
      <c r="H160" s="33">
        <f t="shared" si="16"/>
        <v>3.1407035175879399E-3</v>
      </c>
      <c r="I160" s="33">
        <f t="shared" si="17"/>
        <v>6.3365332826410669E-3</v>
      </c>
      <c r="J160" s="20">
        <v>70</v>
      </c>
      <c r="K160" s="14">
        <v>69</v>
      </c>
      <c r="L160" s="49">
        <f t="shared" si="18"/>
        <v>1.4492753623188406</v>
      </c>
      <c r="M160" s="33">
        <f t="shared" si="19"/>
        <v>2.3084330356553971E-2</v>
      </c>
      <c r="N160" s="34">
        <f t="shared" si="20"/>
        <v>2.4623861592485797E-2</v>
      </c>
    </row>
    <row r="161" spans="1:14" hidden="1" outlineLevel="1" x14ac:dyDescent="0.25">
      <c r="A161" s="36"/>
      <c r="B161" s="50" t="s">
        <v>171</v>
      </c>
      <c r="C161" s="42">
        <f t="shared" si="14"/>
        <v>-32.954545454545453</v>
      </c>
      <c r="D161" s="48"/>
      <c r="E161" s="20">
        <v>6</v>
      </c>
      <c r="F161" s="14">
        <v>6</v>
      </c>
      <c r="G161" s="49">
        <f t="shared" si="15"/>
        <v>0</v>
      </c>
      <c r="H161" s="33">
        <f t="shared" si="16"/>
        <v>1.8844221105527637E-2</v>
      </c>
      <c r="I161" s="33">
        <f t="shared" si="17"/>
        <v>1.9009599847923202E-2</v>
      </c>
      <c r="J161" s="20">
        <v>59</v>
      </c>
      <c r="K161" s="14">
        <v>88</v>
      </c>
      <c r="L161" s="49">
        <f t="shared" si="18"/>
        <v>-32.954545454545453</v>
      </c>
      <c r="M161" s="33">
        <f t="shared" si="19"/>
        <v>1.9456792729095489E-2</v>
      </c>
      <c r="N161" s="34">
        <f t="shared" si="20"/>
        <v>3.1404345219402177E-2</v>
      </c>
    </row>
    <row r="162" spans="1:14" hidden="1" outlineLevel="1" x14ac:dyDescent="0.25">
      <c r="A162" s="36"/>
      <c r="B162" s="50" t="s">
        <v>172</v>
      </c>
      <c r="C162" s="42">
        <f t="shared" si="14"/>
        <v>-25</v>
      </c>
      <c r="D162" s="48"/>
      <c r="E162" s="20">
        <v>1</v>
      </c>
      <c r="F162" s="14">
        <v>5</v>
      </c>
      <c r="G162" s="49">
        <f t="shared" si="15"/>
        <v>-80</v>
      </c>
      <c r="H162" s="33">
        <f t="shared" si="16"/>
        <v>3.1407035175879399E-3</v>
      </c>
      <c r="I162" s="33">
        <f t="shared" si="17"/>
        <v>1.5841333206602668E-2</v>
      </c>
      <c r="J162" s="20">
        <v>27</v>
      </c>
      <c r="K162" s="14">
        <v>36</v>
      </c>
      <c r="L162" s="49">
        <f t="shared" si="18"/>
        <v>-25</v>
      </c>
      <c r="M162" s="33">
        <f t="shared" si="19"/>
        <v>8.9039559946708178E-3</v>
      </c>
      <c r="N162" s="34">
        <f t="shared" si="20"/>
        <v>1.2847232135209979E-2</v>
      </c>
    </row>
    <row r="163" spans="1:14" hidden="1" outlineLevel="1" x14ac:dyDescent="0.25">
      <c r="A163" s="36"/>
      <c r="B163" s="50" t="s">
        <v>173</v>
      </c>
      <c r="C163" s="42">
        <f t="shared" si="14"/>
        <v>-38.095238095238095</v>
      </c>
      <c r="D163" s="48"/>
      <c r="E163" s="20">
        <v>1</v>
      </c>
      <c r="F163" s="14">
        <v>18</v>
      </c>
      <c r="G163" s="49">
        <f t="shared" si="15"/>
        <v>-94.444444444444443</v>
      </c>
      <c r="H163" s="33">
        <f t="shared" si="16"/>
        <v>3.1407035175879399E-3</v>
      </c>
      <c r="I163" s="33">
        <f t="shared" si="17"/>
        <v>5.7028799543769611E-2</v>
      </c>
      <c r="J163" s="20">
        <v>26</v>
      </c>
      <c r="K163" s="14">
        <v>42</v>
      </c>
      <c r="L163" s="49">
        <f t="shared" si="18"/>
        <v>-38.095238095238095</v>
      </c>
      <c r="M163" s="33">
        <f t="shared" si="19"/>
        <v>8.5741798467200477E-3</v>
      </c>
      <c r="N163" s="34">
        <f t="shared" si="20"/>
        <v>1.4988437491078312E-2</v>
      </c>
    </row>
    <row r="164" spans="1:14" hidden="1" outlineLevel="1" x14ac:dyDescent="0.25">
      <c r="A164" s="36"/>
      <c r="B164" s="50" t="s">
        <v>174</v>
      </c>
      <c r="C164" s="42">
        <f t="shared" si="14"/>
        <v>-33.333333333333329</v>
      </c>
      <c r="D164" s="48"/>
      <c r="E164" s="20">
        <v>3</v>
      </c>
      <c r="F164" s="14">
        <v>9</v>
      </c>
      <c r="G164" s="49">
        <f t="shared" si="15"/>
        <v>-66.666666666666657</v>
      </c>
      <c r="H164" s="33">
        <f t="shared" si="16"/>
        <v>9.4221105527638183E-3</v>
      </c>
      <c r="I164" s="33">
        <f t="shared" si="17"/>
        <v>2.8514399771884805E-2</v>
      </c>
      <c r="J164" s="20">
        <v>22</v>
      </c>
      <c r="K164" s="14">
        <v>33</v>
      </c>
      <c r="L164" s="49">
        <f t="shared" si="18"/>
        <v>-33.333333333333329</v>
      </c>
      <c r="M164" s="33">
        <f t="shared" si="19"/>
        <v>7.2550752549169631E-3</v>
      </c>
      <c r="N164" s="34">
        <f t="shared" si="20"/>
        <v>1.1776629457275816E-2</v>
      </c>
    </row>
    <row r="165" spans="1:14" collapsed="1" x14ac:dyDescent="0.25">
      <c r="A165" s="36" t="s">
        <v>175</v>
      </c>
      <c r="B165" s="1" t="s">
        <v>176</v>
      </c>
      <c r="C165" s="42">
        <f t="shared" si="14"/>
        <v>16.241540864133263</v>
      </c>
      <c r="D165" s="48"/>
      <c r="E165" s="20">
        <v>891</v>
      </c>
      <c r="F165" s="14">
        <v>862</v>
      </c>
      <c r="G165" s="49">
        <f t="shared" si="15"/>
        <v>3.3642691415313224</v>
      </c>
      <c r="H165" s="33">
        <f t="shared" si="16"/>
        <v>2.7983668341708543</v>
      </c>
      <c r="I165" s="33">
        <f t="shared" si="17"/>
        <v>2.7310458448183002</v>
      </c>
      <c r="J165" s="20">
        <v>8932</v>
      </c>
      <c r="K165" s="14">
        <v>7684</v>
      </c>
      <c r="L165" s="49">
        <f t="shared" si="18"/>
        <v>16.241540864133263</v>
      </c>
      <c r="M165" s="33">
        <f t="shared" si="19"/>
        <v>2.945560553496287</v>
      </c>
      <c r="N165" s="34">
        <f t="shared" si="20"/>
        <v>2.7421703257487082</v>
      </c>
    </row>
    <row r="166" spans="1:14" hidden="1" outlineLevel="1" x14ac:dyDescent="0.25">
      <c r="A166" s="36"/>
      <c r="B166" s="50">
        <v>308</v>
      </c>
      <c r="C166" s="42">
        <f t="shared" si="14"/>
        <v>-13.540067546822229</v>
      </c>
      <c r="D166" s="48"/>
      <c r="E166" s="20">
        <v>272</v>
      </c>
      <c r="F166" s="14">
        <v>339</v>
      </c>
      <c r="G166" s="49">
        <f t="shared" si="15"/>
        <v>-19.764011799410032</v>
      </c>
      <c r="H166" s="33">
        <f t="shared" si="16"/>
        <v>0.85427135678391963</v>
      </c>
      <c r="I166" s="33">
        <f t="shared" si="17"/>
        <v>1.0740423914076609</v>
      </c>
      <c r="J166" s="20">
        <v>2816</v>
      </c>
      <c r="K166" s="14">
        <v>3257</v>
      </c>
      <c r="L166" s="49">
        <f t="shared" si="18"/>
        <v>-13.540067546822229</v>
      </c>
      <c r="M166" s="33">
        <f t="shared" si="19"/>
        <v>0.92864963262937128</v>
      </c>
      <c r="N166" s="34">
        <f t="shared" si="20"/>
        <v>1.1623176406771918</v>
      </c>
    </row>
    <row r="167" spans="1:14" hidden="1" outlineLevel="1" x14ac:dyDescent="0.25">
      <c r="A167" s="36"/>
      <c r="B167" s="50">
        <v>208</v>
      </c>
      <c r="C167" s="42">
        <f t="shared" si="14"/>
        <v>18.848167539267017</v>
      </c>
      <c r="D167" s="48"/>
      <c r="E167" s="20">
        <v>243</v>
      </c>
      <c r="F167" s="14">
        <v>249</v>
      </c>
      <c r="G167" s="49">
        <f t="shared" si="15"/>
        <v>-2.4096385542168677</v>
      </c>
      <c r="H167" s="33">
        <f t="shared" si="16"/>
        <v>0.76319095477386933</v>
      </c>
      <c r="I167" s="33">
        <f t="shared" si="17"/>
        <v>0.78889839368881287</v>
      </c>
      <c r="J167" s="20">
        <v>2497</v>
      </c>
      <c r="K167" s="14">
        <v>2101</v>
      </c>
      <c r="L167" s="49">
        <f t="shared" si="18"/>
        <v>18.848167539267017</v>
      </c>
      <c r="M167" s="33">
        <f t="shared" si="19"/>
        <v>0.82345104143307524</v>
      </c>
      <c r="N167" s="34">
        <f t="shared" si="20"/>
        <v>0.74977874211322693</v>
      </c>
    </row>
    <row r="168" spans="1:14" hidden="1" outlineLevel="1" x14ac:dyDescent="0.25">
      <c r="A168" s="36"/>
      <c r="B168" s="50">
        <v>2008</v>
      </c>
      <c r="C168" s="42">
        <f t="shared" si="14"/>
        <v>126.13240418118468</v>
      </c>
      <c r="D168" s="48"/>
      <c r="E168" s="20">
        <v>179</v>
      </c>
      <c r="F168" s="14">
        <v>99</v>
      </c>
      <c r="G168" s="49">
        <f t="shared" si="15"/>
        <v>80.808080808080803</v>
      </c>
      <c r="H168" s="33">
        <f t="shared" si="16"/>
        <v>0.56218592964824121</v>
      </c>
      <c r="I168" s="33">
        <f t="shared" si="17"/>
        <v>0.31365839749073282</v>
      </c>
      <c r="J168" s="20">
        <v>1947</v>
      </c>
      <c r="K168" s="14">
        <v>861</v>
      </c>
      <c r="L168" s="49">
        <f t="shared" si="18"/>
        <v>126.13240418118468</v>
      </c>
      <c r="M168" s="33">
        <f t="shared" si="19"/>
        <v>0.64207416006015117</v>
      </c>
      <c r="N168" s="34">
        <f t="shared" si="20"/>
        <v>0.30726296856710539</v>
      </c>
    </row>
    <row r="169" spans="1:14" hidden="1" outlineLevel="1" x14ac:dyDescent="0.25">
      <c r="A169" s="36"/>
      <c r="B169" s="50">
        <v>508</v>
      </c>
      <c r="C169" s="42">
        <f t="shared" si="14"/>
        <v>-13.181019332161686</v>
      </c>
      <c r="D169" s="48"/>
      <c r="E169" s="20">
        <v>34</v>
      </c>
      <c r="F169" s="14">
        <v>58</v>
      </c>
      <c r="G169" s="49">
        <f t="shared" si="15"/>
        <v>-41.379310344827587</v>
      </c>
      <c r="H169" s="33">
        <f t="shared" si="16"/>
        <v>0.10678391959798995</v>
      </c>
      <c r="I169" s="33">
        <f t="shared" si="17"/>
        <v>0.18375946519659095</v>
      </c>
      <c r="J169" s="20">
        <v>494</v>
      </c>
      <c r="K169" s="14">
        <v>569</v>
      </c>
      <c r="L169" s="49">
        <f t="shared" si="18"/>
        <v>-13.181019332161686</v>
      </c>
      <c r="M169" s="33">
        <f t="shared" si="19"/>
        <v>0.16290941708768089</v>
      </c>
      <c r="N169" s="34">
        <f t="shared" si="20"/>
        <v>0.20305764124817996</v>
      </c>
    </row>
    <row r="170" spans="1:14" hidden="1" outlineLevel="1" x14ac:dyDescent="0.25">
      <c r="A170" s="36"/>
      <c r="B170" s="50">
        <v>3008</v>
      </c>
      <c r="C170" s="42">
        <f t="shared" si="14"/>
        <v>47.021943573667713</v>
      </c>
      <c r="D170" s="48"/>
      <c r="E170" s="20">
        <v>90</v>
      </c>
      <c r="F170" s="14">
        <v>46</v>
      </c>
      <c r="G170" s="49">
        <f t="shared" si="15"/>
        <v>95.652173913043484</v>
      </c>
      <c r="H170" s="33">
        <f t="shared" si="16"/>
        <v>0.2826633165829146</v>
      </c>
      <c r="I170" s="33">
        <f t="shared" si="17"/>
        <v>0.14574026550074454</v>
      </c>
      <c r="J170" s="20">
        <v>469</v>
      </c>
      <c r="K170" s="14">
        <v>319</v>
      </c>
      <c r="L170" s="49">
        <f t="shared" si="18"/>
        <v>47.021943573667713</v>
      </c>
      <c r="M170" s="33">
        <f t="shared" si="19"/>
        <v>0.15466501338891162</v>
      </c>
      <c r="N170" s="34">
        <f t="shared" si="20"/>
        <v>0.1138407514203329</v>
      </c>
    </row>
    <row r="171" spans="1:14" hidden="1" outlineLevel="1" x14ac:dyDescent="0.25">
      <c r="A171" s="36"/>
      <c r="B171" s="50">
        <v>108</v>
      </c>
      <c r="C171" s="42">
        <f t="shared" si="14"/>
        <v>-27.93733681462141</v>
      </c>
      <c r="D171" s="48"/>
      <c r="E171" s="20">
        <v>22</v>
      </c>
      <c r="F171" s="14">
        <v>38</v>
      </c>
      <c r="G171" s="49">
        <f t="shared" si="15"/>
        <v>-42.105263157894733</v>
      </c>
      <c r="H171" s="33">
        <f t="shared" si="16"/>
        <v>6.9095477386934681E-2</v>
      </c>
      <c r="I171" s="33">
        <f t="shared" si="17"/>
        <v>0.12039413237018028</v>
      </c>
      <c r="J171" s="20">
        <v>276</v>
      </c>
      <c r="K171" s="14">
        <v>383</v>
      </c>
      <c r="L171" s="49">
        <f t="shared" si="18"/>
        <v>-27.93733681462141</v>
      </c>
      <c r="M171" s="33">
        <f t="shared" si="19"/>
        <v>9.1018216834412802E-2</v>
      </c>
      <c r="N171" s="34">
        <f t="shared" si="20"/>
        <v>0.13668027521626175</v>
      </c>
    </row>
    <row r="172" spans="1:14" hidden="1" outlineLevel="1" x14ac:dyDescent="0.25">
      <c r="A172" s="36"/>
      <c r="B172" s="50" t="s">
        <v>177</v>
      </c>
      <c r="C172" s="42">
        <f t="shared" si="14"/>
        <v>81</v>
      </c>
      <c r="D172" s="48"/>
      <c r="E172" s="20">
        <v>28</v>
      </c>
      <c r="F172" s="14">
        <v>14</v>
      </c>
      <c r="G172" s="49">
        <f t="shared" si="15"/>
        <v>100</v>
      </c>
      <c r="H172" s="33">
        <f t="shared" si="16"/>
        <v>8.7939698492462318E-2</v>
      </c>
      <c r="I172" s="33">
        <f t="shared" si="17"/>
        <v>4.4355732978487467E-2</v>
      </c>
      <c r="J172" s="20">
        <v>181</v>
      </c>
      <c r="K172" s="14">
        <v>100</v>
      </c>
      <c r="L172" s="49">
        <f t="shared" si="18"/>
        <v>81</v>
      </c>
      <c r="M172" s="33">
        <f t="shared" si="19"/>
        <v>5.9689482779089559E-2</v>
      </c>
      <c r="N172" s="34">
        <f t="shared" si="20"/>
        <v>3.5686755931138833E-2</v>
      </c>
    </row>
    <row r="173" spans="1:14" hidden="1" outlineLevel="1" x14ac:dyDescent="0.25">
      <c r="A173" s="36"/>
      <c r="B173" s="50">
        <v>5008</v>
      </c>
      <c r="C173" s="42">
        <f t="shared" si="14"/>
        <v>170.96774193548387</v>
      </c>
      <c r="D173" s="48"/>
      <c r="E173" s="20">
        <v>13</v>
      </c>
      <c r="F173" s="14">
        <v>16</v>
      </c>
      <c r="G173" s="49">
        <f t="shared" si="15"/>
        <v>-18.75</v>
      </c>
      <c r="H173" s="33">
        <f t="shared" si="16"/>
        <v>4.0829145728643219E-2</v>
      </c>
      <c r="I173" s="33">
        <f t="shared" si="17"/>
        <v>5.0692266261128535E-2</v>
      </c>
      <c r="J173" s="20">
        <v>168</v>
      </c>
      <c r="K173" s="14">
        <v>62</v>
      </c>
      <c r="L173" s="49">
        <f t="shared" si="18"/>
        <v>170.96774193548387</v>
      </c>
      <c r="M173" s="33">
        <f t="shared" si="19"/>
        <v>5.5402392855729538E-2</v>
      </c>
      <c r="N173" s="34">
        <f t="shared" si="20"/>
        <v>2.212578867730608E-2</v>
      </c>
    </row>
    <row r="174" spans="1:14" hidden="1" outlineLevel="1" x14ac:dyDescent="0.25">
      <c r="A174" s="36"/>
      <c r="B174" s="50">
        <v>4008</v>
      </c>
      <c r="C174" s="42" t="str">
        <f t="shared" si="14"/>
        <v/>
      </c>
      <c r="D174" s="48"/>
      <c r="E174" s="20">
        <v>8</v>
      </c>
      <c r="F174" s="14">
        <v>0</v>
      </c>
      <c r="G174" s="49" t="str">
        <f t="shared" si="15"/>
        <v/>
      </c>
      <c r="H174" s="33">
        <f t="shared" si="16"/>
        <v>2.5125628140703519E-2</v>
      </c>
      <c r="I174" s="33" t="str">
        <f t="shared" si="17"/>
        <v/>
      </c>
      <c r="J174" s="20">
        <v>76</v>
      </c>
      <c r="K174" s="14">
        <v>0</v>
      </c>
      <c r="L174" s="49" t="str">
        <f t="shared" si="18"/>
        <v/>
      </c>
      <c r="M174" s="33">
        <f t="shared" si="19"/>
        <v>2.5062987244258598E-2</v>
      </c>
      <c r="N174" s="34" t="str">
        <f t="shared" si="20"/>
        <v/>
      </c>
    </row>
    <row r="175" spans="1:14" hidden="1" outlineLevel="1" x14ac:dyDescent="0.25">
      <c r="A175" s="36"/>
      <c r="B175" s="50" t="s">
        <v>178</v>
      </c>
      <c r="C175" s="42">
        <f t="shared" si="14"/>
        <v>-20</v>
      </c>
      <c r="D175" s="48"/>
      <c r="E175" s="20">
        <v>2</v>
      </c>
      <c r="F175" s="14">
        <v>2</v>
      </c>
      <c r="G175" s="49">
        <f t="shared" si="15"/>
        <v>0</v>
      </c>
      <c r="H175" s="33">
        <f t="shared" si="16"/>
        <v>6.2814070351758797E-3</v>
      </c>
      <c r="I175" s="33">
        <f t="shared" si="17"/>
        <v>6.3365332826410669E-3</v>
      </c>
      <c r="J175" s="20">
        <v>8</v>
      </c>
      <c r="K175" s="14">
        <v>10</v>
      </c>
      <c r="L175" s="49">
        <f t="shared" si="18"/>
        <v>-20</v>
      </c>
      <c r="M175" s="33">
        <f t="shared" si="19"/>
        <v>2.6382091836061679E-3</v>
      </c>
      <c r="N175" s="34">
        <f t="shared" si="20"/>
        <v>3.5686755931138834E-3</v>
      </c>
    </row>
    <row r="176" spans="1:14" hidden="1" outlineLevel="1" x14ac:dyDescent="0.25">
      <c r="A176" s="36"/>
      <c r="B176" s="50" t="s">
        <v>179</v>
      </c>
      <c r="C176" s="42">
        <f t="shared" si="14"/>
        <v>-100</v>
      </c>
      <c r="D176" s="48"/>
      <c r="E176" s="20">
        <v>0</v>
      </c>
      <c r="F176" s="14">
        <v>1</v>
      </c>
      <c r="G176" s="49">
        <f t="shared" si="15"/>
        <v>-100</v>
      </c>
      <c r="H176" s="33" t="str">
        <f t="shared" si="16"/>
        <v/>
      </c>
      <c r="I176" s="33">
        <f t="shared" si="17"/>
        <v>3.1682666413205334E-3</v>
      </c>
      <c r="J176" s="20">
        <v>0</v>
      </c>
      <c r="K176" s="14">
        <v>16</v>
      </c>
      <c r="L176" s="49">
        <f t="shared" si="18"/>
        <v>-100</v>
      </c>
      <c r="M176" s="33" t="str">
        <f t="shared" si="19"/>
        <v/>
      </c>
      <c r="N176" s="34">
        <f t="shared" si="20"/>
        <v>5.7098809489822136E-3</v>
      </c>
    </row>
    <row r="177" spans="1:14" hidden="1" outlineLevel="1" x14ac:dyDescent="0.25">
      <c r="A177" s="36"/>
      <c r="B177" s="50" t="s">
        <v>180</v>
      </c>
      <c r="C177" s="42">
        <f t="shared" si="14"/>
        <v>-100</v>
      </c>
      <c r="D177" s="48"/>
      <c r="E177" s="20">
        <v>0</v>
      </c>
      <c r="F177" s="14">
        <v>0</v>
      </c>
      <c r="G177" s="49" t="str">
        <f t="shared" si="15"/>
        <v/>
      </c>
      <c r="H177" s="33" t="str">
        <f t="shared" si="16"/>
        <v/>
      </c>
      <c r="I177" s="33" t="str">
        <f t="shared" si="17"/>
        <v/>
      </c>
      <c r="J177" s="20">
        <v>0</v>
      </c>
      <c r="K177" s="14">
        <v>6</v>
      </c>
      <c r="L177" s="49">
        <f t="shared" si="18"/>
        <v>-100</v>
      </c>
      <c r="M177" s="33" t="str">
        <f t="shared" si="19"/>
        <v/>
      </c>
      <c r="N177" s="34">
        <f t="shared" si="20"/>
        <v>2.1412053558683302E-3</v>
      </c>
    </row>
    <row r="178" spans="1:14" collapsed="1" x14ac:dyDescent="0.25">
      <c r="A178" s="36" t="s">
        <v>181</v>
      </c>
      <c r="B178" s="1" t="s">
        <v>182</v>
      </c>
      <c r="C178" s="42">
        <f t="shared" si="14"/>
        <v>-10.087145969498911</v>
      </c>
      <c r="D178" s="48"/>
      <c r="E178" s="20">
        <v>901</v>
      </c>
      <c r="F178" s="14">
        <v>783</v>
      </c>
      <c r="G178" s="49">
        <f t="shared" si="15"/>
        <v>15.070242656449553</v>
      </c>
      <c r="H178" s="33">
        <f t="shared" si="16"/>
        <v>2.8297738693467336</v>
      </c>
      <c r="I178" s="33">
        <f t="shared" si="17"/>
        <v>2.4807527801539777</v>
      </c>
      <c r="J178" s="20">
        <v>8254</v>
      </c>
      <c r="K178" s="14">
        <v>9180</v>
      </c>
      <c r="L178" s="49">
        <f t="shared" si="18"/>
        <v>-10.087145969498911</v>
      </c>
      <c r="M178" s="33">
        <f t="shared" si="19"/>
        <v>2.7219723251856642</v>
      </c>
      <c r="N178" s="34">
        <f t="shared" si="20"/>
        <v>3.2760441944785454</v>
      </c>
    </row>
    <row r="179" spans="1:14" hidden="1" outlineLevel="1" x14ac:dyDescent="0.25">
      <c r="A179" s="36"/>
      <c r="B179" s="50" t="s">
        <v>183</v>
      </c>
      <c r="C179" s="42">
        <f t="shared" si="14"/>
        <v>8.0552070263488087</v>
      </c>
      <c r="D179" s="48"/>
      <c r="E179" s="20">
        <v>496</v>
      </c>
      <c r="F179" s="14">
        <v>353</v>
      </c>
      <c r="G179" s="49">
        <f t="shared" si="15"/>
        <v>40.509915014164307</v>
      </c>
      <c r="H179" s="33">
        <f t="shared" si="16"/>
        <v>1.5577889447236182</v>
      </c>
      <c r="I179" s="33">
        <f t="shared" si="17"/>
        <v>1.1183981243861485</v>
      </c>
      <c r="J179" s="20">
        <v>4306</v>
      </c>
      <c r="K179" s="14">
        <v>3985</v>
      </c>
      <c r="L179" s="49">
        <f t="shared" si="18"/>
        <v>8.0552070263488087</v>
      </c>
      <c r="M179" s="33">
        <f t="shared" si="19"/>
        <v>1.4200160930760199</v>
      </c>
      <c r="N179" s="34">
        <f t="shared" si="20"/>
        <v>1.4221172238558826</v>
      </c>
    </row>
    <row r="180" spans="1:14" hidden="1" outlineLevel="1" x14ac:dyDescent="0.25">
      <c r="A180" s="36"/>
      <c r="B180" s="50" t="s">
        <v>184</v>
      </c>
      <c r="C180" s="42">
        <f t="shared" si="14"/>
        <v>41.697416974169741</v>
      </c>
      <c r="D180" s="48"/>
      <c r="E180" s="20">
        <v>139</v>
      </c>
      <c r="F180" s="14">
        <v>58</v>
      </c>
      <c r="G180" s="49">
        <f t="shared" si="15"/>
        <v>139.65517241379311</v>
      </c>
      <c r="H180" s="33">
        <f t="shared" si="16"/>
        <v>0.43655778894472363</v>
      </c>
      <c r="I180" s="33">
        <f t="shared" si="17"/>
        <v>0.18375946519659095</v>
      </c>
      <c r="J180" s="20">
        <v>768</v>
      </c>
      <c r="K180" s="14">
        <v>542</v>
      </c>
      <c r="L180" s="49">
        <f t="shared" si="18"/>
        <v>41.697416974169741</v>
      </c>
      <c r="M180" s="33">
        <f t="shared" si="19"/>
        <v>0.25326808162619219</v>
      </c>
      <c r="N180" s="34">
        <f t="shared" si="20"/>
        <v>0.19342221714677249</v>
      </c>
    </row>
    <row r="181" spans="1:14" hidden="1" outlineLevel="1" x14ac:dyDescent="0.25">
      <c r="A181" s="36"/>
      <c r="B181" s="50" t="s">
        <v>185</v>
      </c>
      <c r="C181" s="42">
        <f t="shared" si="14"/>
        <v>-6.5300896286811776</v>
      </c>
      <c r="D181" s="48"/>
      <c r="E181" s="20">
        <v>67</v>
      </c>
      <c r="F181" s="14">
        <v>72</v>
      </c>
      <c r="G181" s="49">
        <f t="shared" si="15"/>
        <v>-6.9444444444444446</v>
      </c>
      <c r="H181" s="33">
        <f t="shared" si="16"/>
        <v>0.21042713567839197</v>
      </c>
      <c r="I181" s="33">
        <f t="shared" si="17"/>
        <v>0.22811519817507844</v>
      </c>
      <c r="J181" s="20">
        <v>730</v>
      </c>
      <c r="K181" s="14">
        <v>781</v>
      </c>
      <c r="L181" s="49">
        <f t="shared" si="18"/>
        <v>-6.5300896286811776</v>
      </c>
      <c r="M181" s="33">
        <f t="shared" si="19"/>
        <v>0.24073658800406283</v>
      </c>
      <c r="N181" s="34">
        <f t="shared" si="20"/>
        <v>0.27871356382219431</v>
      </c>
    </row>
    <row r="182" spans="1:14" hidden="1" outlineLevel="1" x14ac:dyDescent="0.25">
      <c r="A182" s="36"/>
      <c r="B182" s="50" t="s">
        <v>186</v>
      </c>
      <c r="C182" s="42">
        <f t="shared" si="14"/>
        <v>-9.1849935316946958</v>
      </c>
      <c r="D182" s="48"/>
      <c r="E182" s="20">
        <v>78</v>
      </c>
      <c r="F182" s="14">
        <v>72</v>
      </c>
      <c r="G182" s="49">
        <f t="shared" si="15"/>
        <v>8.3333333333333321</v>
      </c>
      <c r="H182" s="33">
        <f t="shared" si="16"/>
        <v>0.2449748743718593</v>
      </c>
      <c r="I182" s="33">
        <f t="shared" si="17"/>
        <v>0.22811519817507844</v>
      </c>
      <c r="J182" s="20">
        <v>702</v>
      </c>
      <c r="K182" s="14">
        <v>773</v>
      </c>
      <c r="L182" s="49">
        <f t="shared" si="18"/>
        <v>-9.1849935316946958</v>
      </c>
      <c r="M182" s="33">
        <f t="shared" si="19"/>
        <v>0.23150285586144123</v>
      </c>
      <c r="N182" s="34">
        <f t="shared" si="20"/>
        <v>0.27585862334770317</v>
      </c>
    </row>
    <row r="183" spans="1:14" hidden="1" outlineLevel="1" x14ac:dyDescent="0.25">
      <c r="A183" s="36"/>
      <c r="B183" s="50" t="s">
        <v>187</v>
      </c>
      <c r="C183" s="42">
        <f t="shared" si="14"/>
        <v>-34.24124513618677</v>
      </c>
      <c r="D183" s="48"/>
      <c r="E183" s="20">
        <v>49</v>
      </c>
      <c r="F183" s="14">
        <v>78</v>
      </c>
      <c r="G183" s="49">
        <f t="shared" si="15"/>
        <v>-37.179487179487182</v>
      </c>
      <c r="H183" s="33">
        <f t="shared" si="16"/>
        <v>0.15389447236180903</v>
      </c>
      <c r="I183" s="33">
        <f t="shared" si="17"/>
        <v>0.24712479802300164</v>
      </c>
      <c r="J183" s="20">
        <v>676</v>
      </c>
      <c r="K183" s="14">
        <v>1028</v>
      </c>
      <c r="L183" s="49">
        <f t="shared" si="18"/>
        <v>-34.24124513618677</v>
      </c>
      <c r="M183" s="33">
        <f t="shared" si="19"/>
        <v>0.22292867601472122</v>
      </c>
      <c r="N183" s="34">
        <f t="shared" si="20"/>
        <v>0.36685985097210722</v>
      </c>
    </row>
    <row r="184" spans="1:14" hidden="1" outlineLevel="1" x14ac:dyDescent="0.25">
      <c r="A184" s="36"/>
      <c r="B184" s="50" t="s">
        <v>188</v>
      </c>
      <c r="C184" s="42">
        <f t="shared" si="14"/>
        <v>-49.719416386083054</v>
      </c>
      <c r="D184" s="48"/>
      <c r="E184" s="20">
        <v>41</v>
      </c>
      <c r="F184" s="14">
        <v>74</v>
      </c>
      <c r="G184" s="49">
        <f t="shared" si="15"/>
        <v>-44.594594594594597</v>
      </c>
      <c r="H184" s="33">
        <f t="shared" si="16"/>
        <v>0.12876884422110552</v>
      </c>
      <c r="I184" s="33">
        <f t="shared" si="17"/>
        <v>0.2344517314577195</v>
      </c>
      <c r="J184" s="20">
        <v>448</v>
      </c>
      <c r="K184" s="14">
        <v>891</v>
      </c>
      <c r="L184" s="49">
        <f t="shared" si="18"/>
        <v>-49.719416386083054</v>
      </c>
      <c r="M184" s="33">
        <f t="shared" si="19"/>
        <v>0.14773971428194541</v>
      </c>
      <c r="N184" s="34">
        <f t="shared" si="20"/>
        <v>0.31796899534644707</v>
      </c>
    </row>
    <row r="185" spans="1:14" hidden="1" outlineLevel="1" x14ac:dyDescent="0.25">
      <c r="A185" s="36"/>
      <c r="B185" s="50" t="s">
        <v>189</v>
      </c>
      <c r="C185" s="42">
        <f t="shared" si="14"/>
        <v>-48.736462093862812</v>
      </c>
      <c r="D185" s="48"/>
      <c r="E185" s="20">
        <v>28</v>
      </c>
      <c r="F185" s="14">
        <v>49</v>
      </c>
      <c r="G185" s="49">
        <f t="shared" si="15"/>
        <v>-42.857142857142854</v>
      </c>
      <c r="H185" s="33">
        <f t="shared" si="16"/>
        <v>8.7939698492462318E-2</v>
      </c>
      <c r="I185" s="33">
        <f t="shared" si="17"/>
        <v>0.15524506542470615</v>
      </c>
      <c r="J185" s="20">
        <v>426</v>
      </c>
      <c r="K185" s="14">
        <v>831</v>
      </c>
      <c r="L185" s="49">
        <f t="shared" si="18"/>
        <v>-48.736462093862812</v>
      </c>
      <c r="M185" s="33">
        <f t="shared" si="19"/>
        <v>0.14048463902702846</v>
      </c>
      <c r="N185" s="34">
        <f t="shared" si="20"/>
        <v>0.29655694178776376</v>
      </c>
    </row>
    <row r="186" spans="1:14" hidden="1" outlineLevel="1" x14ac:dyDescent="0.25">
      <c r="A186" s="36"/>
      <c r="B186" s="50" t="s">
        <v>190</v>
      </c>
      <c r="C186" s="42">
        <f t="shared" si="14"/>
        <v>-11.304347826086957</v>
      </c>
      <c r="D186" s="48"/>
      <c r="E186" s="20">
        <v>0</v>
      </c>
      <c r="F186" s="14">
        <v>15</v>
      </c>
      <c r="G186" s="49">
        <f t="shared" si="15"/>
        <v>-100</v>
      </c>
      <c r="H186" s="33" t="str">
        <f t="shared" si="16"/>
        <v/>
      </c>
      <c r="I186" s="33">
        <f t="shared" si="17"/>
        <v>4.7523999619808008E-2</v>
      </c>
      <c r="J186" s="20">
        <v>102</v>
      </c>
      <c r="K186" s="14">
        <v>115</v>
      </c>
      <c r="L186" s="49">
        <f t="shared" si="18"/>
        <v>-11.304347826086957</v>
      </c>
      <c r="M186" s="33">
        <f t="shared" si="19"/>
        <v>3.3637167090978644E-2</v>
      </c>
      <c r="N186" s="34">
        <f t="shared" si="20"/>
        <v>4.103976932080966E-2</v>
      </c>
    </row>
    <row r="187" spans="1:14" hidden="1" outlineLevel="1" x14ac:dyDescent="0.25">
      <c r="A187" s="36"/>
      <c r="B187" s="50" t="s">
        <v>191</v>
      </c>
      <c r="C187" s="42">
        <f t="shared" si="14"/>
        <v>-43.18181818181818</v>
      </c>
      <c r="D187" s="48"/>
      <c r="E187" s="20">
        <v>3</v>
      </c>
      <c r="F187" s="14">
        <v>7</v>
      </c>
      <c r="G187" s="49">
        <f t="shared" si="15"/>
        <v>-57.142857142857139</v>
      </c>
      <c r="H187" s="33">
        <f t="shared" si="16"/>
        <v>9.4221105527638183E-3</v>
      </c>
      <c r="I187" s="33">
        <f t="shared" si="17"/>
        <v>2.2177866489243733E-2</v>
      </c>
      <c r="J187" s="20">
        <v>75</v>
      </c>
      <c r="K187" s="14">
        <v>132</v>
      </c>
      <c r="L187" s="49">
        <f t="shared" si="18"/>
        <v>-43.18181818181818</v>
      </c>
      <c r="M187" s="33">
        <f t="shared" si="19"/>
        <v>2.4733211096307824E-2</v>
      </c>
      <c r="N187" s="34">
        <f t="shared" si="20"/>
        <v>4.7106517829103266E-2</v>
      </c>
    </row>
    <row r="188" spans="1:14" hidden="1" outlineLevel="1" x14ac:dyDescent="0.25">
      <c r="A188" s="36"/>
      <c r="B188" s="50" t="s">
        <v>192</v>
      </c>
      <c r="C188" s="42">
        <f t="shared" si="14"/>
        <v>-7.1428571428571423</v>
      </c>
      <c r="D188" s="48"/>
      <c r="E188" s="20">
        <v>0</v>
      </c>
      <c r="F188" s="14">
        <v>0</v>
      </c>
      <c r="G188" s="49" t="str">
        <f t="shared" si="15"/>
        <v/>
      </c>
      <c r="H188" s="33" t="str">
        <f t="shared" si="16"/>
        <v/>
      </c>
      <c r="I188" s="33" t="str">
        <f t="shared" si="17"/>
        <v/>
      </c>
      <c r="J188" s="20">
        <v>13</v>
      </c>
      <c r="K188" s="14">
        <v>14</v>
      </c>
      <c r="L188" s="49">
        <f t="shared" si="18"/>
        <v>-7.1428571428571423</v>
      </c>
      <c r="M188" s="33">
        <f t="shared" si="19"/>
        <v>4.2870899233600239E-3</v>
      </c>
      <c r="N188" s="34">
        <f t="shared" si="20"/>
        <v>4.996145830359437E-3</v>
      </c>
    </row>
    <row r="189" spans="1:14" hidden="1" outlineLevel="1" x14ac:dyDescent="0.25">
      <c r="A189" s="36"/>
      <c r="B189" s="50" t="s">
        <v>193</v>
      </c>
      <c r="C189" s="42">
        <f t="shared" si="14"/>
        <v>-46.666666666666664</v>
      </c>
      <c r="D189" s="48"/>
      <c r="E189" s="20">
        <v>0</v>
      </c>
      <c r="F189" s="14">
        <v>1</v>
      </c>
      <c r="G189" s="49">
        <f t="shared" si="15"/>
        <v>-100</v>
      </c>
      <c r="H189" s="33" t="str">
        <f t="shared" si="16"/>
        <v/>
      </c>
      <c r="I189" s="33">
        <f t="shared" si="17"/>
        <v>3.1682666413205334E-3</v>
      </c>
      <c r="J189" s="20">
        <v>8</v>
      </c>
      <c r="K189" s="14">
        <v>15</v>
      </c>
      <c r="L189" s="49">
        <f t="shared" si="18"/>
        <v>-46.666666666666664</v>
      </c>
      <c r="M189" s="33">
        <f t="shared" si="19"/>
        <v>2.6382091836061679E-3</v>
      </c>
      <c r="N189" s="34">
        <f t="shared" si="20"/>
        <v>5.3530133896708253E-3</v>
      </c>
    </row>
    <row r="190" spans="1:14" hidden="1" outlineLevel="1" x14ac:dyDescent="0.25">
      <c r="A190" s="36"/>
      <c r="B190" s="50" t="s">
        <v>194</v>
      </c>
      <c r="C190" s="42">
        <f t="shared" si="14"/>
        <v>-100</v>
      </c>
      <c r="D190" s="48"/>
      <c r="E190" s="20">
        <v>0</v>
      </c>
      <c r="F190" s="14">
        <v>4</v>
      </c>
      <c r="G190" s="49">
        <f t="shared" si="15"/>
        <v>-100</v>
      </c>
      <c r="H190" s="33" t="str">
        <f t="shared" si="16"/>
        <v/>
      </c>
      <c r="I190" s="33">
        <f t="shared" si="17"/>
        <v>1.2673066565282134E-2</v>
      </c>
      <c r="J190" s="20">
        <v>0</v>
      </c>
      <c r="K190" s="14">
        <v>73</v>
      </c>
      <c r="L190" s="49">
        <f t="shared" si="18"/>
        <v>-100</v>
      </c>
      <c r="M190" s="33" t="str">
        <f t="shared" si="19"/>
        <v/>
      </c>
      <c r="N190" s="34">
        <f t="shared" si="20"/>
        <v>2.605133182973135E-2</v>
      </c>
    </row>
    <row r="191" spans="1:14" collapsed="1" x14ac:dyDescent="0.25">
      <c r="A191" s="36" t="s">
        <v>195</v>
      </c>
      <c r="B191" s="1" t="s">
        <v>196</v>
      </c>
      <c r="C191" s="42">
        <f t="shared" si="14"/>
        <v>-0.90334236675700086</v>
      </c>
      <c r="D191" s="48"/>
      <c r="E191" s="20">
        <v>433</v>
      </c>
      <c r="F191" s="14">
        <v>730</v>
      </c>
      <c r="G191" s="49">
        <f t="shared" si="15"/>
        <v>-40.684931506849317</v>
      </c>
      <c r="H191" s="33">
        <f t="shared" si="16"/>
        <v>1.3599246231155779</v>
      </c>
      <c r="I191" s="33">
        <f t="shared" si="17"/>
        <v>2.3128346481639896</v>
      </c>
      <c r="J191" s="20">
        <v>7679</v>
      </c>
      <c r="K191" s="14">
        <v>7749</v>
      </c>
      <c r="L191" s="49">
        <f t="shared" si="18"/>
        <v>-0.90334236675700086</v>
      </c>
      <c r="M191" s="33">
        <f t="shared" si="19"/>
        <v>2.5323510401139706</v>
      </c>
      <c r="N191" s="34">
        <f t="shared" si="20"/>
        <v>2.7653667171039484</v>
      </c>
    </row>
    <row r="192" spans="1:14" hidden="1" outlineLevel="1" x14ac:dyDescent="0.25">
      <c r="A192" s="36"/>
      <c r="B192" s="50" t="s">
        <v>197</v>
      </c>
      <c r="C192" s="42">
        <f t="shared" si="14"/>
        <v>23.642347778387276</v>
      </c>
      <c r="D192" s="48"/>
      <c r="E192" s="20">
        <v>94</v>
      </c>
      <c r="F192" s="14">
        <v>133</v>
      </c>
      <c r="G192" s="49">
        <f t="shared" si="15"/>
        <v>-29.323308270676691</v>
      </c>
      <c r="H192" s="33">
        <f t="shared" si="16"/>
        <v>0.29522613065326631</v>
      </c>
      <c r="I192" s="33">
        <f t="shared" si="17"/>
        <v>0.42137946329563097</v>
      </c>
      <c r="J192" s="20">
        <v>2254</v>
      </c>
      <c r="K192" s="14">
        <v>1823</v>
      </c>
      <c r="L192" s="49">
        <f t="shared" si="18"/>
        <v>23.642347778387276</v>
      </c>
      <c r="M192" s="33">
        <f t="shared" si="19"/>
        <v>0.7433154374810379</v>
      </c>
      <c r="N192" s="34">
        <f t="shared" si="20"/>
        <v>0.65056956062466098</v>
      </c>
    </row>
    <row r="193" spans="1:14" hidden="1" outlineLevel="1" x14ac:dyDescent="0.25">
      <c r="A193" s="36"/>
      <c r="B193" s="50" t="s">
        <v>198</v>
      </c>
      <c r="C193" s="42">
        <f t="shared" si="14"/>
        <v>318.20652173913044</v>
      </c>
      <c r="D193" s="48"/>
      <c r="E193" s="20">
        <v>152</v>
      </c>
      <c r="F193" s="14">
        <v>180</v>
      </c>
      <c r="G193" s="49">
        <f t="shared" si="15"/>
        <v>-15.555555555555555</v>
      </c>
      <c r="H193" s="33">
        <f t="shared" si="16"/>
        <v>0.47738693467336685</v>
      </c>
      <c r="I193" s="33">
        <f t="shared" si="17"/>
        <v>0.57028799543769604</v>
      </c>
      <c r="J193" s="20">
        <v>1539</v>
      </c>
      <c r="K193" s="14">
        <v>368</v>
      </c>
      <c r="L193" s="49">
        <f t="shared" si="18"/>
        <v>318.20652173913044</v>
      </c>
      <c r="M193" s="33">
        <f t="shared" si="19"/>
        <v>0.50752549169623662</v>
      </c>
      <c r="N193" s="34">
        <f t="shared" si="20"/>
        <v>0.13132726182659091</v>
      </c>
    </row>
    <row r="194" spans="1:14" hidden="1" outlineLevel="1" x14ac:dyDescent="0.25">
      <c r="A194" s="36"/>
      <c r="B194" s="50" t="s">
        <v>199</v>
      </c>
      <c r="C194" s="42">
        <f t="shared" si="14"/>
        <v>-3.8107752956636007</v>
      </c>
      <c r="D194" s="48"/>
      <c r="E194" s="20">
        <v>75</v>
      </c>
      <c r="F194" s="14">
        <v>83</v>
      </c>
      <c r="G194" s="49">
        <f t="shared" si="15"/>
        <v>-9.6385542168674707</v>
      </c>
      <c r="H194" s="33">
        <f t="shared" si="16"/>
        <v>0.23555276381909546</v>
      </c>
      <c r="I194" s="33">
        <f t="shared" si="17"/>
        <v>0.26296613122960427</v>
      </c>
      <c r="J194" s="20">
        <v>1464</v>
      </c>
      <c r="K194" s="14">
        <v>1522</v>
      </c>
      <c r="L194" s="49">
        <f t="shared" si="18"/>
        <v>-3.8107752956636007</v>
      </c>
      <c r="M194" s="33">
        <f t="shared" si="19"/>
        <v>0.48279228059992874</v>
      </c>
      <c r="N194" s="34">
        <f t="shared" si="20"/>
        <v>0.54315242527193308</v>
      </c>
    </row>
    <row r="195" spans="1:14" hidden="1" outlineLevel="1" x14ac:dyDescent="0.25">
      <c r="A195" s="36"/>
      <c r="B195" s="50" t="s">
        <v>200</v>
      </c>
      <c r="C195" s="42">
        <f t="shared" si="14"/>
        <v>-29.117379435850772</v>
      </c>
      <c r="D195" s="48"/>
      <c r="E195" s="20">
        <v>32</v>
      </c>
      <c r="F195" s="14">
        <v>68</v>
      </c>
      <c r="G195" s="49">
        <f t="shared" si="15"/>
        <v>-52.941176470588239</v>
      </c>
      <c r="H195" s="33">
        <f t="shared" si="16"/>
        <v>0.10050251256281408</v>
      </c>
      <c r="I195" s="33">
        <f t="shared" si="17"/>
        <v>0.21544213160979625</v>
      </c>
      <c r="J195" s="20">
        <v>779</v>
      </c>
      <c r="K195" s="14">
        <v>1099</v>
      </c>
      <c r="L195" s="49">
        <f t="shared" si="18"/>
        <v>-29.117379435850772</v>
      </c>
      <c r="M195" s="33">
        <f t="shared" si="19"/>
        <v>0.25689561925365062</v>
      </c>
      <c r="N195" s="34">
        <f t="shared" si="20"/>
        <v>0.39219744768321579</v>
      </c>
    </row>
    <row r="196" spans="1:14" hidden="1" outlineLevel="1" x14ac:dyDescent="0.25">
      <c r="A196" s="36"/>
      <c r="B196" s="50" t="s">
        <v>201</v>
      </c>
      <c r="C196" s="42">
        <f t="shared" si="14"/>
        <v>-18.869936034115138</v>
      </c>
      <c r="D196" s="48"/>
      <c r="E196" s="20">
        <v>22</v>
      </c>
      <c r="F196" s="14">
        <v>93</v>
      </c>
      <c r="G196" s="49">
        <f t="shared" si="15"/>
        <v>-76.344086021505376</v>
      </c>
      <c r="H196" s="33">
        <f t="shared" si="16"/>
        <v>6.9095477386934681E-2</v>
      </c>
      <c r="I196" s="33">
        <f t="shared" si="17"/>
        <v>0.2946487976428096</v>
      </c>
      <c r="J196" s="20">
        <v>761</v>
      </c>
      <c r="K196" s="14">
        <v>938</v>
      </c>
      <c r="L196" s="49">
        <f t="shared" si="18"/>
        <v>-18.869936034115138</v>
      </c>
      <c r="M196" s="33">
        <f t="shared" si="19"/>
        <v>0.25095964859053677</v>
      </c>
      <c r="N196" s="34">
        <f t="shared" si="20"/>
        <v>0.33474177063408228</v>
      </c>
    </row>
    <row r="197" spans="1:14" hidden="1" outlineLevel="1" x14ac:dyDescent="0.25">
      <c r="A197" s="36"/>
      <c r="B197" s="50" t="s">
        <v>202</v>
      </c>
      <c r="C197" s="42">
        <f t="shared" si="14"/>
        <v>-2.6004728132387704</v>
      </c>
      <c r="D197" s="48"/>
      <c r="E197" s="20">
        <v>15</v>
      </c>
      <c r="F197" s="14">
        <v>105</v>
      </c>
      <c r="G197" s="49">
        <f t="shared" si="15"/>
        <v>-85.714285714285708</v>
      </c>
      <c r="H197" s="33">
        <f t="shared" si="16"/>
        <v>4.7110552763819091E-2</v>
      </c>
      <c r="I197" s="33">
        <f t="shared" si="17"/>
        <v>0.33266799733865599</v>
      </c>
      <c r="J197" s="20">
        <v>412</v>
      </c>
      <c r="K197" s="14">
        <v>423</v>
      </c>
      <c r="L197" s="49">
        <f t="shared" si="18"/>
        <v>-2.6004728132387704</v>
      </c>
      <c r="M197" s="33">
        <f t="shared" si="19"/>
        <v>0.13586777295571767</v>
      </c>
      <c r="N197" s="34">
        <f t="shared" si="20"/>
        <v>0.15095497758871726</v>
      </c>
    </row>
    <row r="198" spans="1:14" hidden="1" outlineLevel="1" x14ac:dyDescent="0.25">
      <c r="A198" s="36"/>
      <c r="B198" s="50" t="s">
        <v>203</v>
      </c>
      <c r="C198" s="42">
        <f t="shared" si="14"/>
        <v>-42.443729903536976</v>
      </c>
      <c r="D198" s="48"/>
      <c r="E198" s="20">
        <v>30</v>
      </c>
      <c r="F198" s="14">
        <v>43</v>
      </c>
      <c r="G198" s="49">
        <f t="shared" si="15"/>
        <v>-30.232558139534881</v>
      </c>
      <c r="H198" s="33">
        <f t="shared" si="16"/>
        <v>9.4221105527638183E-2</v>
      </c>
      <c r="I198" s="33">
        <f t="shared" si="17"/>
        <v>0.13623546557678295</v>
      </c>
      <c r="J198" s="20">
        <v>358</v>
      </c>
      <c r="K198" s="14">
        <v>622</v>
      </c>
      <c r="L198" s="49">
        <f t="shared" si="18"/>
        <v>-42.443729903536976</v>
      </c>
      <c r="M198" s="33">
        <f t="shared" si="19"/>
        <v>0.11805986096637602</v>
      </c>
      <c r="N198" s="34">
        <f t="shared" si="20"/>
        <v>0.22197162189168357</v>
      </c>
    </row>
    <row r="199" spans="1:14" hidden="1" outlineLevel="1" x14ac:dyDescent="0.25">
      <c r="A199" s="36"/>
      <c r="B199" s="50" t="s">
        <v>204</v>
      </c>
      <c r="C199" s="42">
        <f t="shared" si="14"/>
        <v>-76.041666666666657</v>
      </c>
      <c r="D199" s="48"/>
      <c r="E199" s="20">
        <v>3</v>
      </c>
      <c r="F199" s="14">
        <v>2</v>
      </c>
      <c r="G199" s="49">
        <f t="shared" si="15"/>
        <v>50</v>
      </c>
      <c r="H199" s="33">
        <f t="shared" si="16"/>
        <v>9.4221105527638183E-3</v>
      </c>
      <c r="I199" s="33">
        <f t="shared" si="17"/>
        <v>6.3365332826410669E-3</v>
      </c>
      <c r="J199" s="20">
        <v>46</v>
      </c>
      <c r="K199" s="14">
        <v>192</v>
      </c>
      <c r="L199" s="49">
        <f t="shared" si="18"/>
        <v>-76.041666666666657</v>
      </c>
      <c r="M199" s="33">
        <f t="shared" si="19"/>
        <v>1.5169702805735468E-2</v>
      </c>
      <c r="N199" s="34">
        <f t="shared" si="20"/>
        <v>6.8518571387786567E-2</v>
      </c>
    </row>
    <row r="200" spans="1:14" hidden="1" outlineLevel="1" x14ac:dyDescent="0.25">
      <c r="A200" s="36"/>
      <c r="B200" s="50" t="s">
        <v>205</v>
      </c>
      <c r="C200" s="42">
        <f t="shared" si="14"/>
        <v>65</v>
      </c>
      <c r="D200" s="48"/>
      <c r="E200" s="20">
        <v>4</v>
      </c>
      <c r="F200" s="14">
        <v>0</v>
      </c>
      <c r="G200" s="49" t="str">
        <f t="shared" si="15"/>
        <v/>
      </c>
      <c r="H200" s="33">
        <f t="shared" si="16"/>
        <v>1.2562814070351759E-2</v>
      </c>
      <c r="I200" s="33" t="str">
        <f t="shared" si="17"/>
        <v/>
      </c>
      <c r="J200" s="20">
        <v>33</v>
      </c>
      <c r="K200" s="14">
        <v>20</v>
      </c>
      <c r="L200" s="49">
        <f t="shared" si="18"/>
        <v>65</v>
      </c>
      <c r="M200" s="33">
        <f t="shared" si="19"/>
        <v>1.0882612882375443E-2</v>
      </c>
      <c r="N200" s="34">
        <f t="shared" si="20"/>
        <v>7.1373511862277668E-3</v>
      </c>
    </row>
    <row r="201" spans="1:14" hidden="1" outlineLevel="1" x14ac:dyDescent="0.25">
      <c r="A201" s="36"/>
      <c r="B201" s="50" t="s">
        <v>206</v>
      </c>
      <c r="C201" s="42">
        <f t="shared" si="14"/>
        <v>-97.931034482758619</v>
      </c>
      <c r="D201" s="48"/>
      <c r="E201" s="20">
        <v>5</v>
      </c>
      <c r="F201" s="14">
        <v>23</v>
      </c>
      <c r="G201" s="49">
        <f t="shared" si="15"/>
        <v>-78.260869565217391</v>
      </c>
      <c r="H201" s="33">
        <f t="shared" si="16"/>
        <v>1.5703517587939697E-2</v>
      </c>
      <c r="I201" s="33">
        <f t="shared" si="17"/>
        <v>7.2870132750372268E-2</v>
      </c>
      <c r="J201" s="20">
        <v>15</v>
      </c>
      <c r="K201" s="14">
        <v>725</v>
      </c>
      <c r="L201" s="49">
        <f t="shared" si="18"/>
        <v>-97.931034482758619</v>
      </c>
      <c r="M201" s="33">
        <f t="shared" si="19"/>
        <v>4.9466422192615649E-3</v>
      </c>
      <c r="N201" s="34">
        <f t="shared" si="20"/>
        <v>0.25872898050075654</v>
      </c>
    </row>
    <row r="202" spans="1:14" hidden="1" outlineLevel="1" x14ac:dyDescent="0.25">
      <c r="A202" s="36"/>
      <c r="B202" s="50" t="s">
        <v>207</v>
      </c>
      <c r="C202" s="42" t="str">
        <f t="shared" ref="C202:C265" si="21">IF(K202=0,"",SUM(((J202-K202)/K202)*100))</f>
        <v/>
      </c>
      <c r="D202" s="48"/>
      <c r="E202" s="20">
        <v>1</v>
      </c>
      <c r="F202" s="14">
        <v>0</v>
      </c>
      <c r="G202" s="49" t="str">
        <f t="shared" ref="G202:G265" si="22">IF(F202=0,"",SUM(((E202-F202)/F202)*100))</f>
        <v/>
      </c>
      <c r="H202" s="33">
        <f t="shared" ref="H202:H265" si="23">IF(E202=0,"",SUM((E202/CntPeriod)*100))</f>
        <v>3.1407035175879399E-3</v>
      </c>
      <c r="I202" s="33" t="str">
        <f t="shared" ref="I202:I265" si="24">IF(F202=0,"",SUM((F202/CntPeriodPrevYear)*100))</f>
        <v/>
      </c>
      <c r="J202" s="20">
        <v>12</v>
      </c>
      <c r="K202" s="14">
        <v>0</v>
      </c>
      <c r="L202" s="49" t="str">
        <f t="shared" ref="L202:L265" si="25">IF(K202=0,"",SUM(((J202-K202)/K202)*100))</f>
        <v/>
      </c>
      <c r="M202" s="33">
        <f t="shared" ref="M202:M265" si="26">IF(J202=0,"",SUM((J202/CntYearAck)*100))</f>
        <v>3.9573137754092529E-3</v>
      </c>
      <c r="N202" s="34" t="str">
        <f t="shared" ref="N202:N265" si="27">IF(K202=0,"",SUM((K202/CntPrevYearAck)*100))</f>
        <v/>
      </c>
    </row>
    <row r="203" spans="1:14" hidden="1" outlineLevel="1" x14ac:dyDescent="0.25">
      <c r="A203" s="36"/>
      <c r="B203" s="50" t="s">
        <v>208</v>
      </c>
      <c r="C203" s="42">
        <f t="shared" si="21"/>
        <v>-64.705882352941174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6</v>
      </c>
      <c r="K203" s="14">
        <v>17</v>
      </c>
      <c r="L203" s="49">
        <f t="shared" si="25"/>
        <v>-64.705882352941174</v>
      </c>
      <c r="M203" s="33">
        <f t="shared" si="26"/>
        <v>1.9786568877046265E-3</v>
      </c>
      <c r="N203" s="34">
        <f t="shared" si="27"/>
        <v>6.0667485082936019E-3</v>
      </c>
    </row>
    <row r="204" spans="1:14" collapsed="1" x14ac:dyDescent="0.25">
      <c r="A204" s="36" t="s">
        <v>209</v>
      </c>
      <c r="B204" s="1" t="s">
        <v>210</v>
      </c>
      <c r="C204" s="42">
        <f t="shared" si="21"/>
        <v>22.714182865370773</v>
      </c>
      <c r="D204" s="48"/>
      <c r="E204" s="20">
        <v>771</v>
      </c>
      <c r="F204" s="14">
        <v>537</v>
      </c>
      <c r="G204" s="49">
        <f t="shared" si="22"/>
        <v>43.575418994413404</v>
      </c>
      <c r="H204" s="33">
        <f t="shared" si="23"/>
        <v>2.4214824120603016</v>
      </c>
      <c r="I204" s="33">
        <f t="shared" si="24"/>
        <v>1.7013591863891266</v>
      </c>
      <c r="J204" s="20">
        <v>6818</v>
      </c>
      <c r="K204" s="14">
        <v>5556</v>
      </c>
      <c r="L204" s="49">
        <f t="shared" si="25"/>
        <v>22.714182865370773</v>
      </c>
      <c r="M204" s="33">
        <f t="shared" si="26"/>
        <v>2.248413776728357</v>
      </c>
      <c r="N204" s="34">
        <f t="shared" si="27"/>
        <v>1.9827561595340735</v>
      </c>
    </row>
    <row r="205" spans="1:14" hidden="1" outlineLevel="1" x14ac:dyDescent="0.25">
      <c r="A205" s="36"/>
      <c r="B205" s="50" t="s">
        <v>211</v>
      </c>
      <c r="C205" s="42">
        <f t="shared" si="21"/>
        <v>59.583121504829691</v>
      </c>
      <c r="D205" s="48"/>
      <c r="E205" s="20">
        <v>351</v>
      </c>
      <c r="F205" s="14">
        <v>205</v>
      </c>
      <c r="G205" s="49">
        <f t="shared" si="22"/>
        <v>71.219512195121951</v>
      </c>
      <c r="H205" s="33">
        <f t="shared" si="23"/>
        <v>1.1023869346733668</v>
      </c>
      <c r="I205" s="33">
        <f t="shared" si="24"/>
        <v>0.64949466147070944</v>
      </c>
      <c r="J205" s="20">
        <v>3139</v>
      </c>
      <c r="K205" s="14">
        <v>1967</v>
      </c>
      <c r="L205" s="49">
        <f t="shared" si="25"/>
        <v>59.583121504829691</v>
      </c>
      <c r="M205" s="33">
        <f t="shared" si="26"/>
        <v>1.0351673284174701</v>
      </c>
      <c r="N205" s="34">
        <f t="shared" si="27"/>
        <v>0.70195848916550085</v>
      </c>
    </row>
    <row r="206" spans="1:14" hidden="1" outlineLevel="1" x14ac:dyDescent="0.25">
      <c r="A206" s="36"/>
      <c r="B206" s="50" t="s">
        <v>212</v>
      </c>
      <c r="C206" s="42">
        <f t="shared" si="21"/>
        <v>17.435158501440924</v>
      </c>
      <c r="D206" s="48"/>
      <c r="E206" s="20">
        <v>198</v>
      </c>
      <c r="F206" s="14">
        <v>108</v>
      </c>
      <c r="G206" s="49">
        <f t="shared" si="22"/>
        <v>83.333333333333343</v>
      </c>
      <c r="H206" s="33">
        <f t="shared" si="23"/>
        <v>0.62185929648241212</v>
      </c>
      <c r="I206" s="33">
        <f t="shared" si="24"/>
        <v>0.34217279726261762</v>
      </c>
      <c r="J206" s="20">
        <v>1630</v>
      </c>
      <c r="K206" s="14">
        <v>1388</v>
      </c>
      <c r="L206" s="49">
        <f t="shared" si="25"/>
        <v>17.435158501440924</v>
      </c>
      <c r="M206" s="33">
        <f t="shared" si="26"/>
        <v>0.53753512115975677</v>
      </c>
      <c r="N206" s="34">
        <f t="shared" si="27"/>
        <v>0.49533217232420707</v>
      </c>
    </row>
    <row r="207" spans="1:14" hidden="1" outlineLevel="1" x14ac:dyDescent="0.25">
      <c r="A207" s="36"/>
      <c r="B207" s="50" t="s">
        <v>213</v>
      </c>
      <c r="C207" s="42">
        <f t="shared" si="21"/>
        <v>-13.490099009900991</v>
      </c>
      <c r="D207" s="48"/>
      <c r="E207" s="20">
        <v>48</v>
      </c>
      <c r="F207" s="14">
        <v>84</v>
      </c>
      <c r="G207" s="49">
        <f t="shared" si="22"/>
        <v>-42.857142857142854</v>
      </c>
      <c r="H207" s="33">
        <f t="shared" si="23"/>
        <v>0.15075376884422109</v>
      </c>
      <c r="I207" s="33">
        <f t="shared" si="24"/>
        <v>0.2661343978709248</v>
      </c>
      <c r="J207" s="20">
        <v>699</v>
      </c>
      <c r="K207" s="14">
        <v>808</v>
      </c>
      <c r="L207" s="49">
        <f t="shared" si="25"/>
        <v>-13.490099009900991</v>
      </c>
      <c r="M207" s="33">
        <f t="shared" si="26"/>
        <v>0.23051352741758893</v>
      </c>
      <c r="N207" s="34">
        <f t="shared" si="27"/>
        <v>0.28834898792360181</v>
      </c>
    </row>
    <row r="208" spans="1:14" hidden="1" outlineLevel="1" x14ac:dyDescent="0.25">
      <c r="A208" s="36"/>
      <c r="B208" s="50" t="s">
        <v>214</v>
      </c>
      <c r="C208" s="42">
        <f t="shared" si="21"/>
        <v>-25.278810408921931</v>
      </c>
      <c r="D208" s="48"/>
      <c r="E208" s="20">
        <v>95</v>
      </c>
      <c r="F208" s="14">
        <v>92</v>
      </c>
      <c r="G208" s="49">
        <f t="shared" si="22"/>
        <v>3.2608695652173911</v>
      </c>
      <c r="H208" s="33">
        <f t="shared" si="23"/>
        <v>0.29836683417085424</v>
      </c>
      <c r="I208" s="33">
        <f t="shared" si="24"/>
        <v>0.29148053100148907</v>
      </c>
      <c r="J208" s="20">
        <v>603</v>
      </c>
      <c r="K208" s="14">
        <v>807</v>
      </c>
      <c r="L208" s="49">
        <f t="shared" si="25"/>
        <v>-25.278810408921931</v>
      </c>
      <c r="M208" s="33">
        <f t="shared" si="26"/>
        <v>0.19885501721431492</v>
      </c>
      <c r="N208" s="34">
        <f t="shared" si="27"/>
        <v>0.28799212036429039</v>
      </c>
    </row>
    <row r="209" spans="1:14" hidden="1" outlineLevel="1" x14ac:dyDescent="0.25">
      <c r="A209" s="36"/>
      <c r="B209" s="50" t="s">
        <v>215</v>
      </c>
      <c r="C209" s="42" t="str">
        <f t="shared" si="21"/>
        <v/>
      </c>
      <c r="D209" s="48"/>
      <c r="E209" s="20">
        <v>25</v>
      </c>
      <c r="F209" s="14">
        <v>0</v>
      </c>
      <c r="G209" s="49" t="str">
        <f t="shared" si="22"/>
        <v/>
      </c>
      <c r="H209" s="33">
        <f t="shared" si="23"/>
        <v>7.8517587939698499E-2</v>
      </c>
      <c r="I209" s="33" t="str">
        <f t="shared" si="24"/>
        <v/>
      </c>
      <c r="J209" s="20">
        <v>277</v>
      </c>
      <c r="K209" s="14">
        <v>0</v>
      </c>
      <c r="L209" s="49" t="str">
        <f t="shared" si="25"/>
        <v/>
      </c>
      <c r="M209" s="33">
        <f t="shared" si="26"/>
        <v>9.1347992982363582E-2</v>
      </c>
      <c r="N209" s="34" t="str">
        <f t="shared" si="27"/>
        <v/>
      </c>
    </row>
    <row r="210" spans="1:14" hidden="1" outlineLevel="1" x14ac:dyDescent="0.25">
      <c r="A210" s="36"/>
      <c r="B210" s="50" t="s">
        <v>216</v>
      </c>
      <c r="C210" s="42">
        <f t="shared" si="21"/>
        <v>30.612244897959183</v>
      </c>
      <c r="D210" s="48"/>
      <c r="E210" s="20">
        <v>25</v>
      </c>
      <c r="F210" s="14">
        <v>9</v>
      </c>
      <c r="G210" s="49">
        <f t="shared" si="22"/>
        <v>177.77777777777777</v>
      </c>
      <c r="H210" s="33">
        <f t="shared" si="23"/>
        <v>7.8517587939698499E-2</v>
      </c>
      <c r="I210" s="33">
        <f t="shared" si="24"/>
        <v>2.8514399771884805E-2</v>
      </c>
      <c r="J210" s="20">
        <v>192</v>
      </c>
      <c r="K210" s="14">
        <v>147</v>
      </c>
      <c r="L210" s="49">
        <f t="shared" si="25"/>
        <v>30.612244897959183</v>
      </c>
      <c r="M210" s="33">
        <f t="shared" si="26"/>
        <v>6.3317020406548047E-2</v>
      </c>
      <c r="N210" s="34">
        <f t="shared" si="27"/>
        <v>5.2459531218774093E-2</v>
      </c>
    </row>
    <row r="211" spans="1:14" hidden="1" outlineLevel="1" x14ac:dyDescent="0.25">
      <c r="A211" s="36"/>
      <c r="B211" s="50" t="s">
        <v>217</v>
      </c>
      <c r="C211" s="42">
        <f t="shared" si="21"/>
        <v>-27.979274611398964</v>
      </c>
      <c r="D211" s="48"/>
      <c r="E211" s="20">
        <v>26</v>
      </c>
      <c r="F211" s="14">
        <v>17</v>
      </c>
      <c r="G211" s="49">
        <f t="shared" si="22"/>
        <v>52.941176470588239</v>
      </c>
      <c r="H211" s="33">
        <f t="shared" si="23"/>
        <v>8.1658291457286439E-2</v>
      </c>
      <c r="I211" s="33">
        <f t="shared" si="24"/>
        <v>5.3860532902449063E-2</v>
      </c>
      <c r="J211" s="20">
        <v>139</v>
      </c>
      <c r="K211" s="14">
        <v>193</v>
      </c>
      <c r="L211" s="49">
        <f t="shared" si="25"/>
        <v>-27.979274611398964</v>
      </c>
      <c r="M211" s="33">
        <f t="shared" si="26"/>
        <v>4.5838884565157174E-2</v>
      </c>
      <c r="N211" s="34">
        <f t="shared" si="27"/>
        <v>6.8875438947097953E-2</v>
      </c>
    </row>
    <row r="212" spans="1:14" hidden="1" outlineLevel="1" x14ac:dyDescent="0.25">
      <c r="A212" s="36"/>
      <c r="B212" s="50" t="s">
        <v>218</v>
      </c>
      <c r="C212" s="42">
        <f t="shared" si="21"/>
        <v>-17.647058823529413</v>
      </c>
      <c r="D212" s="48"/>
      <c r="E212" s="20">
        <v>0</v>
      </c>
      <c r="F212" s="14">
        <v>9</v>
      </c>
      <c r="G212" s="49">
        <f t="shared" si="22"/>
        <v>-100</v>
      </c>
      <c r="H212" s="33" t="str">
        <f t="shared" si="23"/>
        <v/>
      </c>
      <c r="I212" s="33">
        <f t="shared" si="24"/>
        <v>2.8514399771884805E-2</v>
      </c>
      <c r="J212" s="20">
        <v>70</v>
      </c>
      <c r="K212" s="14">
        <v>85</v>
      </c>
      <c r="L212" s="49">
        <f t="shared" si="25"/>
        <v>-17.647058823529413</v>
      </c>
      <c r="M212" s="33">
        <f t="shared" si="26"/>
        <v>2.3084330356553971E-2</v>
      </c>
      <c r="N212" s="34">
        <f t="shared" si="27"/>
        <v>3.033374254146801E-2</v>
      </c>
    </row>
    <row r="213" spans="1:14" hidden="1" outlineLevel="1" x14ac:dyDescent="0.25">
      <c r="A213" s="36"/>
      <c r="B213" s="50" t="s">
        <v>219</v>
      </c>
      <c r="C213" s="42">
        <f t="shared" si="21"/>
        <v>-5.7142857142857144</v>
      </c>
      <c r="D213" s="48"/>
      <c r="E213" s="20">
        <v>3</v>
      </c>
      <c r="F213" s="14">
        <v>3</v>
      </c>
      <c r="G213" s="49">
        <f t="shared" si="22"/>
        <v>0</v>
      </c>
      <c r="H213" s="33">
        <f t="shared" si="23"/>
        <v>9.4221105527638183E-3</v>
      </c>
      <c r="I213" s="33">
        <f t="shared" si="24"/>
        <v>9.5047999239616012E-3</v>
      </c>
      <c r="J213" s="20">
        <v>33</v>
      </c>
      <c r="K213" s="14">
        <v>35</v>
      </c>
      <c r="L213" s="49">
        <f t="shared" si="25"/>
        <v>-5.7142857142857144</v>
      </c>
      <c r="M213" s="33">
        <f t="shared" si="26"/>
        <v>1.0882612882375443E-2</v>
      </c>
      <c r="N213" s="34">
        <f t="shared" si="27"/>
        <v>1.2490364575898593E-2</v>
      </c>
    </row>
    <row r="214" spans="1:14" hidden="1" outlineLevel="1" x14ac:dyDescent="0.25">
      <c r="A214" s="36"/>
      <c r="B214" s="50" t="s">
        <v>220</v>
      </c>
      <c r="C214" s="42">
        <f t="shared" si="21"/>
        <v>100</v>
      </c>
      <c r="D214" s="48"/>
      <c r="E214" s="20">
        <v>0</v>
      </c>
      <c r="F214" s="14">
        <v>1</v>
      </c>
      <c r="G214" s="49">
        <f t="shared" si="22"/>
        <v>-100</v>
      </c>
      <c r="H214" s="33" t="str">
        <f t="shared" si="23"/>
        <v/>
      </c>
      <c r="I214" s="33">
        <f t="shared" si="24"/>
        <v>3.1682666413205334E-3</v>
      </c>
      <c r="J214" s="20">
        <v>16</v>
      </c>
      <c r="K214" s="14">
        <v>8</v>
      </c>
      <c r="L214" s="49">
        <f t="shared" si="25"/>
        <v>100</v>
      </c>
      <c r="M214" s="33">
        <f t="shared" si="26"/>
        <v>5.2764183672123358E-3</v>
      </c>
      <c r="N214" s="34">
        <f t="shared" si="27"/>
        <v>2.8549404744911068E-3</v>
      </c>
    </row>
    <row r="215" spans="1:14" hidden="1" outlineLevel="1" x14ac:dyDescent="0.25">
      <c r="A215" s="36"/>
      <c r="B215" s="50" t="s">
        <v>221</v>
      </c>
      <c r="C215" s="42">
        <f t="shared" si="21"/>
        <v>-64.102564102564102</v>
      </c>
      <c r="D215" s="48"/>
      <c r="E215" s="20">
        <v>0</v>
      </c>
      <c r="F215" s="14">
        <v>1</v>
      </c>
      <c r="G215" s="49">
        <f t="shared" si="22"/>
        <v>-100</v>
      </c>
      <c r="H215" s="33" t="str">
        <f t="shared" si="23"/>
        <v/>
      </c>
      <c r="I215" s="33">
        <f t="shared" si="24"/>
        <v>3.1682666413205334E-3</v>
      </c>
      <c r="J215" s="20">
        <v>14</v>
      </c>
      <c r="K215" s="14">
        <v>39</v>
      </c>
      <c r="L215" s="49">
        <f t="shared" si="25"/>
        <v>-64.102564102564102</v>
      </c>
      <c r="M215" s="33">
        <f t="shared" si="26"/>
        <v>4.6168660713107939E-3</v>
      </c>
      <c r="N215" s="34">
        <f t="shared" si="27"/>
        <v>1.3917834813144146E-2</v>
      </c>
    </row>
    <row r="216" spans="1:14" hidden="1" outlineLevel="1" x14ac:dyDescent="0.25">
      <c r="A216" s="36"/>
      <c r="B216" s="50" t="s">
        <v>222</v>
      </c>
      <c r="C216" s="42">
        <f t="shared" si="21"/>
        <v>-90.476190476190482</v>
      </c>
      <c r="D216" s="48"/>
      <c r="E216" s="20">
        <v>0</v>
      </c>
      <c r="F216" s="14">
        <v>8</v>
      </c>
      <c r="G216" s="49">
        <f t="shared" si="22"/>
        <v>-100</v>
      </c>
      <c r="H216" s="33" t="str">
        <f t="shared" si="23"/>
        <v/>
      </c>
      <c r="I216" s="33">
        <f t="shared" si="24"/>
        <v>2.5346133130564268E-2</v>
      </c>
      <c r="J216" s="20">
        <v>6</v>
      </c>
      <c r="K216" s="14">
        <v>63</v>
      </c>
      <c r="L216" s="49">
        <f t="shared" si="25"/>
        <v>-90.476190476190482</v>
      </c>
      <c r="M216" s="33">
        <f t="shared" si="26"/>
        <v>1.9786568877046265E-3</v>
      </c>
      <c r="N216" s="34">
        <f t="shared" si="27"/>
        <v>2.2482656236617465E-2</v>
      </c>
    </row>
    <row r="217" spans="1:14" hidden="1" outlineLevel="1" x14ac:dyDescent="0.25">
      <c r="A217" s="36"/>
      <c r="B217" s="50" t="s">
        <v>223</v>
      </c>
      <c r="C217" s="42">
        <f t="shared" si="21"/>
        <v>-100</v>
      </c>
      <c r="D217" s="48"/>
      <c r="E217" s="20">
        <v>0</v>
      </c>
      <c r="F217" s="14">
        <v>0</v>
      </c>
      <c r="G217" s="49" t="str">
        <f t="shared" si="22"/>
        <v/>
      </c>
      <c r="H217" s="33" t="str">
        <f t="shared" si="23"/>
        <v/>
      </c>
      <c r="I217" s="33" t="str">
        <f t="shared" si="24"/>
        <v/>
      </c>
      <c r="J217" s="20">
        <v>0</v>
      </c>
      <c r="K217" s="14">
        <v>16</v>
      </c>
      <c r="L217" s="49">
        <f t="shared" si="25"/>
        <v>-100</v>
      </c>
      <c r="M217" s="33" t="str">
        <f t="shared" si="26"/>
        <v/>
      </c>
      <c r="N217" s="34">
        <f t="shared" si="27"/>
        <v>5.7098809489822136E-3</v>
      </c>
    </row>
    <row r="218" spans="1:14" collapsed="1" x14ac:dyDescent="0.25">
      <c r="A218" s="36" t="s">
        <v>224</v>
      </c>
      <c r="B218" s="1" t="s">
        <v>225</v>
      </c>
      <c r="C218" s="42">
        <f t="shared" si="21"/>
        <v>7.9851125021147009</v>
      </c>
      <c r="D218" s="48"/>
      <c r="E218" s="20">
        <v>331</v>
      </c>
      <c r="F218" s="14">
        <v>431</v>
      </c>
      <c r="G218" s="49">
        <f t="shared" si="22"/>
        <v>-23.201856148491878</v>
      </c>
      <c r="H218" s="33">
        <f t="shared" si="23"/>
        <v>1.039572864321608</v>
      </c>
      <c r="I218" s="33">
        <f t="shared" si="24"/>
        <v>1.3655229224091501</v>
      </c>
      <c r="J218" s="20">
        <v>6383</v>
      </c>
      <c r="K218" s="14">
        <v>5911</v>
      </c>
      <c r="L218" s="49">
        <f t="shared" si="25"/>
        <v>7.9851125021147009</v>
      </c>
      <c r="M218" s="33">
        <f t="shared" si="26"/>
        <v>2.1049611523697713</v>
      </c>
      <c r="N218" s="34">
        <f t="shared" si="27"/>
        <v>2.1094441430896165</v>
      </c>
    </row>
    <row r="219" spans="1:14" hidden="1" outlineLevel="1" x14ac:dyDescent="0.25">
      <c r="A219" s="36"/>
      <c r="B219" s="50" t="s">
        <v>226</v>
      </c>
      <c r="C219" s="42">
        <f t="shared" si="21"/>
        <v>26.691967109424414</v>
      </c>
      <c r="D219" s="48"/>
      <c r="E219" s="20">
        <v>180</v>
      </c>
      <c r="F219" s="14">
        <v>186</v>
      </c>
      <c r="G219" s="49">
        <f t="shared" si="22"/>
        <v>-3.225806451612903</v>
      </c>
      <c r="H219" s="33">
        <f t="shared" si="23"/>
        <v>0.56532663316582921</v>
      </c>
      <c r="I219" s="33">
        <f t="shared" si="24"/>
        <v>0.5892975952856192</v>
      </c>
      <c r="J219" s="20">
        <v>4006</v>
      </c>
      <c r="K219" s="14">
        <v>3162</v>
      </c>
      <c r="L219" s="49">
        <f t="shared" si="25"/>
        <v>26.691967109424414</v>
      </c>
      <c r="M219" s="33">
        <f t="shared" si="26"/>
        <v>1.3210832486907889</v>
      </c>
      <c r="N219" s="34">
        <f t="shared" si="27"/>
        <v>1.1284152225426101</v>
      </c>
    </row>
    <row r="220" spans="1:14" hidden="1" outlineLevel="1" x14ac:dyDescent="0.25">
      <c r="A220" s="36"/>
      <c r="B220" s="50">
        <v>500</v>
      </c>
      <c r="C220" s="42">
        <f t="shared" si="21"/>
        <v>17.613089509143407</v>
      </c>
      <c r="D220" s="48"/>
      <c r="E220" s="20">
        <v>71</v>
      </c>
      <c r="F220" s="14">
        <v>90</v>
      </c>
      <c r="G220" s="49">
        <f t="shared" si="22"/>
        <v>-21.111111111111111</v>
      </c>
      <c r="H220" s="33">
        <f t="shared" si="23"/>
        <v>0.2229899497487437</v>
      </c>
      <c r="I220" s="33">
        <f t="shared" si="24"/>
        <v>0.28514399771884802</v>
      </c>
      <c r="J220" s="20">
        <v>1222</v>
      </c>
      <c r="K220" s="14">
        <v>1039</v>
      </c>
      <c r="L220" s="49">
        <f t="shared" si="25"/>
        <v>17.613089509143407</v>
      </c>
      <c r="M220" s="33">
        <f t="shared" si="26"/>
        <v>0.40298645279584222</v>
      </c>
      <c r="N220" s="34">
        <f t="shared" si="27"/>
        <v>0.37078539412453249</v>
      </c>
    </row>
    <row r="221" spans="1:14" hidden="1" outlineLevel="1" x14ac:dyDescent="0.25">
      <c r="A221" s="36"/>
      <c r="B221" s="50" t="s">
        <v>227</v>
      </c>
      <c r="C221" s="42">
        <f t="shared" si="21"/>
        <v>31.197771587743734</v>
      </c>
      <c r="D221" s="48"/>
      <c r="E221" s="20">
        <v>58</v>
      </c>
      <c r="F221" s="14">
        <v>54</v>
      </c>
      <c r="G221" s="49">
        <f t="shared" si="22"/>
        <v>7.4074074074074066</v>
      </c>
      <c r="H221" s="33">
        <f t="shared" si="23"/>
        <v>0.18216080402010051</v>
      </c>
      <c r="I221" s="33">
        <f t="shared" si="24"/>
        <v>0.17108639863130881</v>
      </c>
      <c r="J221" s="20">
        <v>471</v>
      </c>
      <c r="K221" s="14">
        <v>359</v>
      </c>
      <c r="L221" s="49">
        <f t="shared" si="25"/>
        <v>31.197771587743734</v>
      </c>
      <c r="M221" s="33">
        <f t="shared" si="26"/>
        <v>0.15532456568481315</v>
      </c>
      <c r="N221" s="34">
        <f t="shared" si="27"/>
        <v>0.12811545379278841</v>
      </c>
    </row>
    <row r="222" spans="1:14" hidden="1" outlineLevel="1" x14ac:dyDescent="0.25">
      <c r="A222" s="36"/>
      <c r="B222" s="50" t="s">
        <v>228</v>
      </c>
      <c r="C222" s="42">
        <f t="shared" si="21"/>
        <v>-65.132139812446724</v>
      </c>
      <c r="D222" s="48"/>
      <c r="E222" s="20">
        <v>0</v>
      </c>
      <c r="F222" s="14">
        <v>79</v>
      </c>
      <c r="G222" s="49">
        <f t="shared" si="22"/>
        <v>-100</v>
      </c>
      <c r="H222" s="33" t="str">
        <f t="shared" si="23"/>
        <v/>
      </c>
      <c r="I222" s="33">
        <f t="shared" si="24"/>
        <v>0.25029306466432216</v>
      </c>
      <c r="J222" s="20">
        <v>409</v>
      </c>
      <c r="K222" s="14">
        <v>1173</v>
      </c>
      <c r="L222" s="49">
        <f t="shared" si="25"/>
        <v>-65.132139812446724</v>
      </c>
      <c r="M222" s="33">
        <f t="shared" si="26"/>
        <v>0.13487844451186534</v>
      </c>
      <c r="N222" s="34">
        <f t="shared" si="27"/>
        <v>0.41860564707225856</v>
      </c>
    </row>
    <row r="223" spans="1:14" hidden="1" outlineLevel="1" x14ac:dyDescent="0.25">
      <c r="A223" s="36"/>
      <c r="B223" s="50" t="s">
        <v>229</v>
      </c>
      <c r="C223" s="42" t="str">
        <f t="shared" si="21"/>
        <v/>
      </c>
      <c r="D223" s="48"/>
      <c r="E223" s="20">
        <v>10</v>
      </c>
      <c r="F223" s="14">
        <v>0</v>
      </c>
      <c r="G223" s="49" t="str">
        <f t="shared" si="22"/>
        <v/>
      </c>
      <c r="H223" s="33">
        <f t="shared" si="23"/>
        <v>3.1407035175879394E-2</v>
      </c>
      <c r="I223" s="33" t="str">
        <f t="shared" si="24"/>
        <v/>
      </c>
      <c r="J223" s="20">
        <v>95</v>
      </c>
      <c r="K223" s="14">
        <v>0</v>
      </c>
      <c r="L223" s="49" t="str">
        <f t="shared" si="25"/>
        <v/>
      </c>
      <c r="M223" s="33">
        <f t="shared" si="26"/>
        <v>3.1328734055323243E-2</v>
      </c>
      <c r="N223" s="34" t="str">
        <f t="shared" si="27"/>
        <v/>
      </c>
    </row>
    <row r="224" spans="1:14" hidden="1" outlineLevel="1" x14ac:dyDescent="0.25">
      <c r="A224" s="36"/>
      <c r="B224" s="50" t="s">
        <v>230</v>
      </c>
      <c r="C224" s="42">
        <f t="shared" si="21"/>
        <v>18.055555555555554</v>
      </c>
      <c r="D224" s="48"/>
      <c r="E224" s="20">
        <v>8</v>
      </c>
      <c r="F224" s="14">
        <v>13</v>
      </c>
      <c r="G224" s="49">
        <f t="shared" si="22"/>
        <v>-38.461538461538467</v>
      </c>
      <c r="H224" s="33">
        <f t="shared" si="23"/>
        <v>2.5125628140703519E-2</v>
      </c>
      <c r="I224" s="33">
        <f t="shared" si="24"/>
        <v>4.1187466337166932E-2</v>
      </c>
      <c r="J224" s="20">
        <v>85</v>
      </c>
      <c r="K224" s="14">
        <v>72</v>
      </c>
      <c r="L224" s="49">
        <f t="shared" si="25"/>
        <v>18.055555555555554</v>
      </c>
      <c r="M224" s="33">
        <f t="shared" si="26"/>
        <v>2.8030972575815535E-2</v>
      </c>
      <c r="N224" s="34">
        <f t="shared" si="27"/>
        <v>2.5694464270419957E-2</v>
      </c>
    </row>
    <row r="225" spans="1:14" hidden="1" outlineLevel="1" x14ac:dyDescent="0.25">
      <c r="A225" s="36"/>
      <c r="B225" s="50" t="s">
        <v>231</v>
      </c>
      <c r="C225" s="42">
        <f t="shared" si="21"/>
        <v>-2.4390243902439024</v>
      </c>
      <c r="D225" s="48"/>
      <c r="E225" s="20">
        <v>1</v>
      </c>
      <c r="F225" s="14">
        <v>8</v>
      </c>
      <c r="G225" s="49">
        <f t="shared" si="22"/>
        <v>-87.5</v>
      </c>
      <c r="H225" s="33">
        <f t="shared" si="23"/>
        <v>3.1407035175879399E-3</v>
      </c>
      <c r="I225" s="33">
        <f t="shared" si="24"/>
        <v>2.5346133130564268E-2</v>
      </c>
      <c r="J225" s="20">
        <v>40</v>
      </c>
      <c r="K225" s="14">
        <v>41</v>
      </c>
      <c r="L225" s="49">
        <f t="shared" si="25"/>
        <v>-2.4390243902439024</v>
      </c>
      <c r="M225" s="33">
        <f t="shared" si="26"/>
        <v>1.3191045918030841E-2</v>
      </c>
      <c r="N225" s="34">
        <f t="shared" si="27"/>
        <v>1.4631569931766923E-2</v>
      </c>
    </row>
    <row r="226" spans="1:14" hidden="1" outlineLevel="1" x14ac:dyDescent="0.25">
      <c r="A226" s="36"/>
      <c r="B226" s="50" t="s">
        <v>232</v>
      </c>
      <c r="C226" s="42">
        <f t="shared" si="21"/>
        <v>350</v>
      </c>
      <c r="D226" s="48"/>
      <c r="E226" s="20">
        <v>1</v>
      </c>
      <c r="F226" s="14">
        <v>0</v>
      </c>
      <c r="G226" s="49" t="str">
        <f t="shared" si="22"/>
        <v/>
      </c>
      <c r="H226" s="33">
        <f t="shared" si="23"/>
        <v>3.1407035175879399E-3</v>
      </c>
      <c r="I226" s="33" t="str">
        <f t="shared" si="24"/>
        <v/>
      </c>
      <c r="J226" s="20">
        <v>27</v>
      </c>
      <c r="K226" s="14">
        <v>6</v>
      </c>
      <c r="L226" s="49">
        <f t="shared" si="25"/>
        <v>350</v>
      </c>
      <c r="M226" s="33">
        <f t="shared" si="26"/>
        <v>8.9039559946708178E-3</v>
      </c>
      <c r="N226" s="34">
        <f t="shared" si="27"/>
        <v>2.1412053558683302E-3</v>
      </c>
    </row>
    <row r="227" spans="1:14" hidden="1" outlineLevel="1" x14ac:dyDescent="0.25">
      <c r="A227" s="36"/>
      <c r="B227" s="50" t="s">
        <v>233</v>
      </c>
      <c r="C227" s="42">
        <f t="shared" si="21"/>
        <v>-11.111111111111111</v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16</v>
      </c>
      <c r="K227" s="14">
        <v>18</v>
      </c>
      <c r="L227" s="49">
        <f t="shared" si="25"/>
        <v>-11.111111111111111</v>
      </c>
      <c r="M227" s="33">
        <f t="shared" si="26"/>
        <v>5.2764183672123358E-3</v>
      </c>
      <c r="N227" s="34">
        <f t="shared" si="27"/>
        <v>6.4236160676049894E-3</v>
      </c>
    </row>
    <row r="228" spans="1:14" hidden="1" outlineLevel="1" x14ac:dyDescent="0.25">
      <c r="A228" s="36"/>
      <c r="B228" s="50" t="s">
        <v>234</v>
      </c>
      <c r="C228" s="42" t="str">
        <f t="shared" si="21"/>
        <v/>
      </c>
      <c r="D228" s="48"/>
      <c r="E228" s="20">
        <v>2</v>
      </c>
      <c r="F228" s="14">
        <v>0</v>
      </c>
      <c r="G228" s="49" t="str">
        <f t="shared" si="22"/>
        <v/>
      </c>
      <c r="H228" s="33">
        <f t="shared" si="23"/>
        <v>6.2814070351758797E-3</v>
      </c>
      <c r="I228" s="33" t="str">
        <f t="shared" si="24"/>
        <v/>
      </c>
      <c r="J228" s="20">
        <v>9</v>
      </c>
      <c r="K228" s="14">
        <v>0</v>
      </c>
      <c r="L228" s="49" t="str">
        <f t="shared" si="25"/>
        <v/>
      </c>
      <c r="M228" s="33">
        <f t="shared" si="26"/>
        <v>2.9679853315569388E-3</v>
      </c>
      <c r="N228" s="34" t="str">
        <f t="shared" si="27"/>
        <v/>
      </c>
    </row>
    <row r="229" spans="1:14" hidden="1" outlineLevel="1" x14ac:dyDescent="0.25">
      <c r="A229" s="36"/>
      <c r="B229" s="50" t="s">
        <v>235</v>
      </c>
      <c r="C229" s="42">
        <f t="shared" si="21"/>
        <v>-66.666666666666657</v>
      </c>
      <c r="D229" s="48"/>
      <c r="E229" s="20">
        <v>0</v>
      </c>
      <c r="F229" s="14">
        <v>1</v>
      </c>
      <c r="G229" s="49">
        <f t="shared" si="22"/>
        <v>-100</v>
      </c>
      <c r="H229" s="33" t="str">
        <f t="shared" si="23"/>
        <v/>
      </c>
      <c r="I229" s="33">
        <f t="shared" si="24"/>
        <v>3.1682666413205334E-3</v>
      </c>
      <c r="J229" s="20">
        <v>2</v>
      </c>
      <c r="K229" s="14">
        <v>6</v>
      </c>
      <c r="L229" s="49">
        <f t="shared" si="25"/>
        <v>-66.666666666666657</v>
      </c>
      <c r="M229" s="33">
        <f t="shared" si="26"/>
        <v>6.5955229590154197E-4</v>
      </c>
      <c r="N229" s="34">
        <f t="shared" si="27"/>
        <v>2.1412053558683302E-3</v>
      </c>
    </row>
    <row r="230" spans="1:14" hidden="1" outlineLevel="1" x14ac:dyDescent="0.25">
      <c r="A230" s="36"/>
      <c r="B230" s="50" t="s">
        <v>236</v>
      </c>
      <c r="C230" s="42" t="str">
        <f t="shared" si="21"/>
        <v/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1</v>
      </c>
      <c r="K230" s="14">
        <v>0</v>
      </c>
      <c r="L230" s="49" t="str">
        <f t="shared" si="25"/>
        <v/>
      </c>
      <c r="M230" s="33">
        <f t="shared" si="26"/>
        <v>3.2977614795077099E-4</v>
      </c>
      <c r="N230" s="34" t="str">
        <f t="shared" si="27"/>
        <v/>
      </c>
    </row>
    <row r="231" spans="1:14" hidden="1" outlineLevel="1" x14ac:dyDescent="0.25">
      <c r="A231" s="36"/>
      <c r="B231" s="50" t="s">
        <v>237</v>
      </c>
      <c r="C231" s="42">
        <f t="shared" si="21"/>
        <v>-100</v>
      </c>
      <c r="D231" s="48"/>
      <c r="E231" s="20">
        <v>0</v>
      </c>
      <c r="F231" s="14">
        <v>0</v>
      </c>
      <c r="G231" s="49" t="str">
        <f t="shared" si="22"/>
        <v/>
      </c>
      <c r="H231" s="33" t="str">
        <f t="shared" si="23"/>
        <v/>
      </c>
      <c r="I231" s="33" t="str">
        <f t="shared" si="24"/>
        <v/>
      </c>
      <c r="J231" s="20">
        <v>0</v>
      </c>
      <c r="K231" s="14">
        <v>25</v>
      </c>
      <c r="L231" s="49">
        <f t="shared" si="25"/>
        <v>-100</v>
      </c>
      <c r="M231" s="33" t="str">
        <f t="shared" si="26"/>
        <v/>
      </c>
      <c r="N231" s="34">
        <f t="shared" si="27"/>
        <v>8.9216889827847083E-3</v>
      </c>
    </row>
    <row r="232" spans="1:14" hidden="1" outlineLevel="1" x14ac:dyDescent="0.25">
      <c r="A232" s="36"/>
      <c r="B232" s="50" t="s">
        <v>238</v>
      </c>
      <c r="C232" s="42">
        <f t="shared" si="21"/>
        <v>-100</v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0</v>
      </c>
      <c r="K232" s="14">
        <v>7</v>
      </c>
      <c r="L232" s="49">
        <f t="shared" si="25"/>
        <v>-100</v>
      </c>
      <c r="M232" s="33" t="str">
        <f t="shared" si="26"/>
        <v/>
      </c>
      <c r="N232" s="34">
        <f t="shared" si="27"/>
        <v>2.4980729151797185E-3</v>
      </c>
    </row>
    <row r="233" spans="1:14" hidden="1" outlineLevel="1" x14ac:dyDescent="0.25">
      <c r="A233" s="36"/>
      <c r="B233" s="50" t="s">
        <v>239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3</v>
      </c>
      <c r="L233" s="49">
        <f t="shared" si="25"/>
        <v>-100</v>
      </c>
      <c r="M233" s="33" t="str">
        <f t="shared" si="26"/>
        <v/>
      </c>
      <c r="N233" s="34">
        <f t="shared" si="27"/>
        <v>1.0706026779341651E-3</v>
      </c>
    </row>
    <row r="234" spans="1:14" collapsed="1" x14ac:dyDescent="0.25">
      <c r="A234" s="36" t="s">
        <v>240</v>
      </c>
      <c r="B234" s="1" t="s">
        <v>241</v>
      </c>
      <c r="C234" s="42">
        <f t="shared" si="21"/>
        <v>27.9803176023261</v>
      </c>
      <c r="D234" s="48"/>
      <c r="E234" s="20">
        <v>511</v>
      </c>
      <c r="F234" s="14">
        <v>595</v>
      </c>
      <c r="G234" s="49">
        <f t="shared" si="22"/>
        <v>-14.117647058823529</v>
      </c>
      <c r="H234" s="33">
        <f t="shared" si="23"/>
        <v>1.6048994974874373</v>
      </c>
      <c r="I234" s="33">
        <f t="shared" si="24"/>
        <v>1.8851186515857175</v>
      </c>
      <c r="J234" s="20">
        <v>5722</v>
      </c>
      <c r="K234" s="14">
        <v>4471</v>
      </c>
      <c r="L234" s="49">
        <f t="shared" si="25"/>
        <v>27.9803176023261</v>
      </c>
      <c r="M234" s="33">
        <f t="shared" si="26"/>
        <v>1.8869791185743119</v>
      </c>
      <c r="N234" s="34">
        <f t="shared" si="27"/>
        <v>1.5955548576812175</v>
      </c>
    </row>
    <row r="235" spans="1:14" hidden="1" outlineLevel="1" x14ac:dyDescent="0.25">
      <c r="A235" s="36"/>
      <c r="B235" s="50" t="s">
        <v>242</v>
      </c>
      <c r="C235" s="42">
        <f t="shared" si="21"/>
        <v>189.64346349745333</v>
      </c>
      <c r="D235" s="48"/>
      <c r="E235" s="20">
        <v>205</v>
      </c>
      <c r="F235" s="14">
        <v>153</v>
      </c>
      <c r="G235" s="49">
        <f t="shared" si="22"/>
        <v>33.986928104575163</v>
      </c>
      <c r="H235" s="33">
        <f t="shared" si="23"/>
        <v>0.64384422110552764</v>
      </c>
      <c r="I235" s="33">
        <f t="shared" si="24"/>
        <v>0.48474479612204163</v>
      </c>
      <c r="J235" s="20">
        <v>1706</v>
      </c>
      <c r="K235" s="14">
        <v>589</v>
      </c>
      <c r="L235" s="49">
        <f t="shared" si="25"/>
        <v>189.64346349745333</v>
      </c>
      <c r="M235" s="33">
        <f t="shared" si="26"/>
        <v>0.56259810840401536</v>
      </c>
      <c r="N235" s="34">
        <f t="shared" si="27"/>
        <v>0.21019499243440776</v>
      </c>
    </row>
    <row r="236" spans="1:14" hidden="1" outlineLevel="1" x14ac:dyDescent="0.25">
      <c r="A236" s="36"/>
      <c r="B236" s="50" t="s">
        <v>243</v>
      </c>
      <c r="C236" s="42">
        <f t="shared" si="21"/>
        <v>3.8330494037478706</v>
      </c>
      <c r="D236" s="48"/>
      <c r="E236" s="20">
        <v>107</v>
      </c>
      <c r="F236" s="14">
        <v>149</v>
      </c>
      <c r="G236" s="49">
        <f t="shared" si="22"/>
        <v>-28.187919463087248</v>
      </c>
      <c r="H236" s="33">
        <f t="shared" si="23"/>
        <v>0.33605527638190952</v>
      </c>
      <c r="I236" s="33">
        <f t="shared" si="24"/>
        <v>0.47207172955675947</v>
      </c>
      <c r="J236" s="20">
        <v>1219</v>
      </c>
      <c r="K236" s="14">
        <v>1174</v>
      </c>
      <c r="L236" s="49">
        <f t="shared" si="25"/>
        <v>3.8330494037478706</v>
      </c>
      <c r="M236" s="33">
        <f t="shared" si="26"/>
        <v>0.40199712435198987</v>
      </c>
      <c r="N236" s="34">
        <f t="shared" si="27"/>
        <v>0.41896251463156992</v>
      </c>
    </row>
    <row r="237" spans="1:14" hidden="1" outlineLevel="1" x14ac:dyDescent="0.25">
      <c r="A237" s="36"/>
      <c r="B237" s="50" t="s">
        <v>244</v>
      </c>
      <c r="C237" s="42">
        <f t="shared" si="21"/>
        <v>-15.753424657534246</v>
      </c>
      <c r="D237" s="48"/>
      <c r="E237" s="20">
        <v>82</v>
      </c>
      <c r="F237" s="14">
        <v>151</v>
      </c>
      <c r="G237" s="49">
        <f t="shared" si="22"/>
        <v>-45.695364238410598</v>
      </c>
      <c r="H237" s="33">
        <f t="shared" si="23"/>
        <v>0.25753768844221103</v>
      </c>
      <c r="I237" s="33">
        <f t="shared" si="24"/>
        <v>0.47840826283940052</v>
      </c>
      <c r="J237" s="20">
        <v>1107</v>
      </c>
      <c r="K237" s="14">
        <v>1314</v>
      </c>
      <c r="L237" s="49">
        <f t="shared" si="25"/>
        <v>-15.753424657534246</v>
      </c>
      <c r="M237" s="33">
        <f t="shared" si="26"/>
        <v>0.36506219578150356</v>
      </c>
      <c r="N237" s="34">
        <f t="shared" si="27"/>
        <v>0.4689239729351643</v>
      </c>
    </row>
    <row r="238" spans="1:14" hidden="1" outlineLevel="1" x14ac:dyDescent="0.25">
      <c r="A238" s="36"/>
      <c r="B238" s="50" t="s">
        <v>245</v>
      </c>
      <c r="C238" s="42">
        <f t="shared" si="21"/>
        <v>-7.1229050279329602</v>
      </c>
      <c r="D238" s="48"/>
      <c r="E238" s="20">
        <v>51</v>
      </c>
      <c r="F238" s="14">
        <v>64</v>
      </c>
      <c r="G238" s="49">
        <f t="shared" si="22"/>
        <v>-20.3125</v>
      </c>
      <c r="H238" s="33">
        <f t="shared" si="23"/>
        <v>0.16017587939698494</v>
      </c>
      <c r="I238" s="33">
        <f t="shared" si="24"/>
        <v>0.20276906504451414</v>
      </c>
      <c r="J238" s="20">
        <v>665</v>
      </c>
      <c r="K238" s="14">
        <v>716</v>
      </c>
      <c r="L238" s="49">
        <f t="shared" si="25"/>
        <v>-7.1229050279329602</v>
      </c>
      <c r="M238" s="33">
        <f t="shared" si="26"/>
        <v>0.21930113838726273</v>
      </c>
      <c r="N238" s="34">
        <f t="shared" si="27"/>
        <v>0.25551717246695405</v>
      </c>
    </row>
    <row r="239" spans="1:14" hidden="1" outlineLevel="1" x14ac:dyDescent="0.25">
      <c r="A239" s="36"/>
      <c r="B239" s="50" t="s">
        <v>246</v>
      </c>
      <c r="C239" s="42">
        <f t="shared" si="21"/>
        <v>4.4217687074829932</v>
      </c>
      <c r="D239" s="48"/>
      <c r="E239" s="20">
        <v>57</v>
      </c>
      <c r="F239" s="14">
        <v>63</v>
      </c>
      <c r="G239" s="49">
        <f t="shared" si="22"/>
        <v>-9.5238095238095237</v>
      </c>
      <c r="H239" s="33">
        <f t="shared" si="23"/>
        <v>0.17902010050251257</v>
      </c>
      <c r="I239" s="33">
        <f t="shared" si="24"/>
        <v>0.19960079840319359</v>
      </c>
      <c r="J239" s="20">
        <v>614</v>
      </c>
      <c r="K239" s="14">
        <v>588</v>
      </c>
      <c r="L239" s="49">
        <f t="shared" si="25"/>
        <v>4.4217687074829932</v>
      </c>
      <c r="M239" s="33">
        <f t="shared" si="26"/>
        <v>0.20248255484177341</v>
      </c>
      <c r="N239" s="34">
        <f t="shared" si="27"/>
        <v>0.20983812487509637</v>
      </c>
    </row>
    <row r="240" spans="1:14" hidden="1" outlineLevel="1" x14ac:dyDescent="0.25">
      <c r="A240" s="36"/>
      <c r="B240" s="50" t="s">
        <v>247</v>
      </c>
      <c r="C240" s="42">
        <f t="shared" si="21"/>
        <v>976.31578947368428</v>
      </c>
      <c r="D240" s="48"/>
      <c r="E240" s="20">
        <v>9</v>
      </c>
      <c r="F240" s="14">
        <v>14</v>
      </c>
      <c r="G240" s="49">
        <f t="shared" si="22"/>
        <v>-35.714285714285715</v>
      </c>
      <c r="H240" s="33">
        <f t="shared" si="23"/>
        <v>2.8266331658291455E-2</v>
      </c>
      <c r="I240" s="33">
        <f t="shared" si="24"/>
        <v>4.4355732978487467E-2</v>
      </c>
      <c r="J240" s="20">
        <v>409</v>
      </c>
      <c r="K240" s="14">
        <v>38</v>
      </c>
      <c r="L240" s="49">
        <f t="shared" si="25"/>
        <v>976.31578947368428</v>
      </c>
      <c r="M240" s="33">
        <f t="shared" si="26"/>
        <v>0.13487844451186534</v>
      </c>
      <c r="N240" s="34">
        <f t="shared" si="27"/>
        <v>1.3560967253832757E-2</v>
      </c>
    </row>
    <row r="241" spans="1:14" hidden="1" outlineLevel="1" x14ac:dyDescent="0.25">
      <c r="A241" s="36"/>
      <c r="B241" s="50" t="s">
        <v>248</v>
      </c>
      <c r="C241" s="42">
        <f t="shared" si="21"/>
        <v>-95.121951219512198</v>
      </c>
      <c r="D241" s="48"/>
      <c r="E241" s="20">
        <v>0</v>
      </c>
      <c r="F241" s="14">
        <v>1</v>
      </c>
      <c r="G241" s="49">
        <f t="shared" si="22"/>
        <v>-100</v>
      </c>
      <c r="H241" s="33" t="str">
        <f t="shared" si="23"/>
        <v/>
      </c>
      <c r="I241" s="33">
        <f t="shared" si="24"/>
        <v>3.1682666413205334E-3</v>
      </c>
      <c r="J241" s="20">
        <v>2</v>
      </c>
      <c r="K241" s="14">
        <v>41</v>
      </c>
      <c r="L241" s="49">
        <f t="shared" si="25"/>
        <v>-95.121951219512198</v>
      </c>
      <c r="M241" s="33">
        <f t="shared" si="26"/>
        <v>6.5955229590154197E-4</v>
      </c>
      <c r="N241" s="34">
        <f t="shared" si="27"/>
        <v>1.4631569931766923E-2</v>
      </c>
    </row>
    <row r="242" spans="1:14" hidden="1" outlineLevel="1" x14ac:dyDescent="0.25">
      <c r="A242" s="36"/>
      <c r="B242" s="50" t="s">
        <v>249</v>
      </c>
      <c r="C242" s="42">
        <f t="shared" si="21"/>
        <v>-100</v>
      </c>
      <c r="D242" s="48"/>
      <c r="E242" s="20">
        <v>0</v>
      </c>
      <c r="F242" s="14">
        <v>0</v>
      </c>
      <c r="G242" s="49" t="str">
        <f t="shared" si="22"/>
        <v/>
      </c>
      <c r="H242" s="33" t="str">
        <f t="shared" si="23"/>
        <v/>
      </c>
      <c r="I242" s="33" t="str">
        <f t="shared" si="24"/>
        <v/>
      </c>
      <c r="J242" s="20">
        <v>0</v>
      </c>
      <c r="K242" s="14">
        <v>11</v>
      </c>
      <c r="L242" s="49">
        <f t="shared" si="25"/>
        <v>-100</v>
      </c>
      <c r="M242" s="33" t="str">
        <f t="shared" si="26"/>
        <v/>
      </c>
      <c r="N242" s="34">
        <f t="shared" si="27"/>
        <v>3.9255431524252721E-3</v>
      </c>
    </row>
    <row r="243" spans="1:14" collapsed="1" x14ac:dyDescent="0.25">
      <c r="A243" s="36" t="s">
        <v>250</v>
      </c>
      <c r="B243" s="1" t="s">
        <v>251</v>
      </c>
      <c r="C243" s="42">
        <f t="shared" si="21"/>
        <v>39.226682408500594</v>
      </c>
      <c r="D243" s="48"/>
      <c r="E243" s="20">
        <v>590</v>
      </c>
      <c r="F243" s="14">
        <v>360</v>
      </c>
      <c r="G243" s="49">
        <f t="shared" si="22"/>
        <v>63.888888888888886</v>
      </c>
      <c r="H243" s="33">
        <f t="shared" si="23"/>
        <v>1.8530150753768844</v>
      </c>
      <c r="I243" s="33">
        <f t="shared" si="24"/>
        <v>1.1405759908753921</v>
      </c>
      <c r="J243" s="20">
        <v>4717</v>
      </c>
      <c r="K243" s="14">
        <v>3388</v>
      </c>
      <c r="L243" s="49">
        <f t="shared" si="25"/>
        <v>39.226682408500594</v>
      </c>
      <c r="M243" s="33">
        <f t="shared" si="26"/>
        <v>1.5555540898837867</v>
      </c>
      <c r="N243" s="34">
        <f t="shared" si="27"/>
        <v>1.2090672909469837</v>
      </c>
    </row>
    <row r="244" spans="1:14" hidden="1" outlineLevel="1" x14ac:dyDescent="0.25">
      <c r="A244" s="36"/>
      <c r="B244" s="50" t="s">
        <v>252</v>
      </c>
      <c r="C244" s="42">
        <f t="shared" si="21"/>
        <v>24.065420560747665</v>
      </c>
      <c r="D244" s="48"/>
      <c r="E244" s="20">
        <v>296</v>
      </c>
      <c r="F244" s="14">
        <v>201</v>
      </c>
      <c r="G244" s="49">
        <f t="shared" si="22"/>
        <v>47.263681592039802</v>
      </c>
      <c r="H244" s="33">
        <f t="shared" si="23"/>
        <v>0.92964824120603007</v>
      </c>
      <c r="I244" s="33">
        <f t="shared" si="24"/>
        <v>0.63682159490542722</v>
      </c>
      <c r="J244" s="20">
        <v>2655</v>
      </c>
      <c r="K244" s="14">
        <v>2140</v>
      </c>
      <c r="L244" s="49">
        <f t="shared" si="25"/>
        <v>24.065420560747665</v>
      </c>
      <c r="M244" s="33">
        <f t="shared" si="26"/>
        <v>0.87555567280929703</v>
      </c>
      <c r="N244" s="34">
        <f t="shared" si="27"/>
        <v>0.76369657692637105</v>
      </c>
    </row>
    <row r="245" spans="1:14" hidden="1" outlineLevel="1" x14ac:dyDescent="0.25">
      <c r="A245" s="36"/>
      <c r="B245" s="50" t="s">
        <v>253</v>
      </c>
      <c r="C245" s="42">
        <f t="shared" si="21"/>
        <v>86.077481840193698</v>
      </c>
      <c r="D245" s="48"/>
      <c r="E245" s="20">
        <v>170</v>
      </c>
      <c r="F245" s="14">
        <v>120</v>
      </c>
      <c r="G245" s="49">
        <f t="shared" si="22"/>
        <v>41.666666666666671</v>
      </c>
      <c r="H245" s="33">
        <f t="shared" si="23"/>
        <v>0.5339195979899497</v>
      </c>
      <c r="I245" s="33">
        <f t="shared" si="24"/>
        <v>0.38019199695846406</v>
      </c>
      <c r="J245" s="20">
        <v>1537</v>
      </c>
      <c r="K245" s="14">
        <v>826</v>
      </c>
      <c r="L245" s="49">
        <f t="shared" si="25"/>
        <v>86.077481840193698</v>
      </c>
      <c r="M245" s="33">
        <f t="shared" si="26"/>
        <v>0.50686593940033509</v>
      </c>
      <c r="N245" s="34">
        <f t="shared" si="27"/>
        <v>0.29477260399120681</v>
      </c>
    </row>
    <row r="246" spans="1:14" hidden="1" outlineLevel="1" x14ac:dyDescent="0.25">
      <c r="A246" s="36"/>
      <c r="B246" s="50" t="s">
        <v>254</v>
      </c>
      <c r="C246" s="42">
        <f t="shared" si="21"/>
        <v>-12.411347517730496</v>
      </c>
      <c r="D246" s="48"/>
      <c r="E246" s="20">
        <v>17</v>
      </c>
      <c r="F246" s="14">
        <v>37</v>
      </c>
      <c r="G246" s="49">
        <f t="shared" si="22"/>
        <v>-54.054054054054056</v>
      </c>
      <c r="H246" s="33">
        <f t="shared" si="23"/>
        <v>5.3391959798994977E-2</v>
      </c>
      <c r="I246" s="33">
        <f t="shared" si="24"/>
        <v>0.11722586572885975</v>
      </c>
      <c r="J246" s="20">
        <v>247</v>
      </c>
      <c r="K246" s="14">
        <v>282</v>
      </c>
      <c r="L246" s="49">
        <f t="shared" si="25"/>
        <v>-12.411347517730496</v>
      </c>
      <c r="M246" s="33">
        <f t="shared" si="26"/>
        <v>8.1454708543840446E-2</v>
      </c>
      <c r="N246" s="34">
        <f t="shared" si="27"/>
        <v>0.10063665172581152</v>
      </c>
    </row>
    <row r="247" spans="1:14" hidden="1" outlineLevel="1" x14ac:dyDescent="0.25">
      <c r="A247" s="36"/>
      <c r="B247" s="50" t="s">
        <v>255</v>
      </c>
      <c r="C247" s="42" t="str">
        <f t="shared" si="21"/>
        <v/>
      </c>
      <c r="D247" s="48"/>
      <c r="E247" s="20">
        <v>107</v>
      </c>
      <c r="F247" s="14">
        <v>0</v>
      </c>
      <c r="G247" s="49" t="str">
        <f t="shared" si="22"/>
        <v/>
      </c>
      <c r="H247" s="33">
        <f t="shared" si="23"/>
        <v>0.33605527638190952</v>
      </c>
      <c r="I247" s="33" t="str">
        <f t="shared" si="24"/>
        <v/>
      </c>
      <c r="J247" s="20">
        <v>216</v>
      </c>
      <c r="K247" s="14">
        <v>0</v>
      </c>
      <c r="L247" s="49" t="str">
        <f t="shared" si="25"/>
        <v/>
      </c>
      <c r="M247" s="33">
        <f t="shared" si="26"/>
        <v>7.1231647957366542E-2</v>
      </c>
      <c r="N247" s="34" t="str">
        <f t="shared" si="27"/>
        <v/>
      </c>
    </row>
    <row r="248" spans="1:14" hidden="1" outlineLevel="1" x14ac:dyDescent="0.25">
      <c r="A248" s="36"/>
      <c r="B248" s="50" t="s">
        <v>256</v>
      </c>
      <c r="C248" s="42">
        <f t="shared" si="21"/>
        <v>17.647058823529413</v>
      </c>
      <c r="D248" s="48"/>
      <c r="E248" s="20">
        <v>0</v>
      </c>
      <c r="F248" s="14">
        <v>2</v>
      </c>
      <c r="G248" s="49">
        <f t="shared" si="22"/>
        <v>-100</v>
      </c>
      <c r="H248" s="33" t="str">
        <f t="shared" si="23"/>
        <v/>
      </c>
      <c r="I248" s="33">
        <f t="shared" si="24"/>
        <v>6.3365332826410669E-3</v>
      </c>
      <c r="J248" s="20">
        <v>40</v>
      </c>
      <c r="K248" s="14">
        <v>34</v>
      </c>
      <c r="L248" s="49">
        <f t="shared" si="25"/>
        <v>17.647058823529413</v>
      </c>
      <c r="M248" s="33">
        <f t="shared" si="26"/>
        <v>1.3191045918030841E-2</v>
      </c>
      <c r="N248" s="34">
        <f t="shared" si="27"/>
        <v>1.2133497016587204E-2</v>
      </c>
    </row>
    <row r="249" spans="1:14" hidden="1" outlineLevel="1" x14ac:dyDescent="0.25">
      <c r="A249" s="36"/>
      <c r="B249" s="50" t="s">
        <v>257</v>
      </c>
      <c r="C249" s="42">
        <f t="shared" si="21"/>
        <v>-78.21782178217822</v>
      </c>
      <c r="D249" s="48"/>
      <c r="E249" s="20">
        <v>0</v>
      </c>
      <c r="F249" s="14">
        <v>0</v>
      </c>
      <c r="G249" s="49" t="str">
        <f t="shared" si="22"/>
        <v/>
      </c>
      <c r="H249" s="33" t="str">
        <f t="shared" si="23"/>
        <v/>
      </c>
      <c r="I249" s="33" t="str">
        <f t="shared" si="24"/>
        <v/>
      </c>
      <c r="J249" s="20">
        <v>22</v>
      </c>
      <c r="K249" s="14">
        <v>101</v>
      </c>
      <c r="L249" s="49">
        <f t="shared" si="25"/>
        <v>-78.21782178217822</v>
      </c>
      <c r="M249" s="33">
        <f t="shared" si="26"/>
        <v>7.2550752549169631E-3</v>
      </c>
      <c r="N249" s="34">
        <f t="shared" si="27"/>
        <v>3.6043623490450226E-2</v>
      </c>
    </row>
    <row r="250" spans="1:14" hidden="1" outlineLevel="1" x14ac:dyDescent="0.25">
      <c r="A250" s="36"/>
      <c r="B250" s="50" t="s">
        <v>258</v>
      </c>
      <c r="C250" s="42">
        <f t="shared" si="21"/>
        <v>-100</v>
      </c>
      <c r="D250" s="48"/>
      <c r="E250" s="20">
        <v>0</v>
      </c>
      <c r="F250" s="14">
        <v>0</v>
      </c>
      <c r="G250" s="49" t="str">
        <f t="shared" si="22"/>
        <v/>
      </c>
      <c r="H250" s="33" t="str">
        <f t="shared" si="23"/>
        <v/>
      </c>
      <c r="I250" s="33" t="str">
        <f t="shared" si="24"/>
        <v/>
      </c>
      <c r="J250" s="20">
        <v>0</v>
      </c>
      <c r="K250" s="14">
        <v>5</v>
      </c>
      <c r="L250" s="49">
        <f t="shared" si="25"/>
        <v>-100</v>
      </c>
      <c r="M250" s="33" t="str">
        <f t="shared" si="26"/>
        <v/>
      </c>
      <c r="N250" s="34">
        <f t="shared" si="27"/>
        <v>1.7843377965569417E-3</v>
      </c>
    </row>
    <row r="251" spans="1:14" collapsed="1" x14ac:dyDescent="0.25">
      <c r="A251" s="36" t="s">
        <v>259</v>
      </c>
      <c r="B251" s="1" t="s">
        <v>260</v>
      </c>
      <c r="C251" s="42">
        <f t="shared" si="21"/>
        <v>-3.7421100090171326</v>
      </c>
      <c r="D251" s="48"/>
      <c r="E251" s="20">
        <v>458</v>
      </c>
      <c r="F251" s="14">
        <v>523</v>
      </c>
      <c r="G251" s="49">
        <f t="shared" si="22"/>
        <v>-12.4282982791587</v>
      </c>
      <c r="H251" s="33">
        <f t="shared" si="23"/>
        <v>1.4384422110552764</v>
      </c>
      <c r="I251" s="33">
        <f t="shared" si="24"/>
        <v>1.6570034534106393</v>
      </c>
      <c r="J251" s="20">
        <v>4270</v>
      </c>
      <c r="K251" s="14">
        <v>4436</v>
      </c>
      <c r="L251" s="49">
        <f t="shared" si="25"/>
        <v>-3.7421100090171326</v>
      </c>
      <c r="M251" s="33">
        <f t="shared" si="26"/>
        <v>1.4081441517497923</v>
      </c>
      <c r="N251" s="34">
        <f t="shared" si="27"/>
        <v>1.5830644931053188</v>
      </c>
    </row>
    <row r="252" spans="1:14" hidden="1" outlineLevel="1" x14ac:dyDescent="0.25">
      <c r="A252" s="36"/>
      <c r="B252" s="50" t="s">
        <v>261</v>
      </c>
      <c r="C252" s="42">
        <f t="shared" si="21"/>
        <v>-14.859197124026363</v>
      </c>
      <c r="D252" s="48"/>
      <c r="E252" s="20">
        <v>185</v>
      </c>
      <c r="F252" s="14">
        <v>220</v>
      </c>
      <c r="G252" s="49">
        <f t="shared" si="22"/>
        <v>-15.909090909090908</v>
      </c>
      <c r="H252" s="33">
        <f t="shared" si="23"/>
        <v>0.58103015075376885</v>
      </c>
      <c r="I252" s="33">
        <f t="shared" si="24"/>
        <v>0.69701866109051736</v>
      </c>
      <c r="J252" s="20">
        <v>1421</v>
      </c>
      <c r="K252" s="14">
        <v>1669</v>
      </c>
      <c r="L252" s="49">
        <f t="shared" si="25"/>
        <v>-14.859197124026363</v>
      </c>
      <c r="M252" s="33">
        <f t="shared" si="26"/>
        <v>0.46861190623804566</v>
      </c>
      <c r="N252" s="34">
        <f t="shared" si="27"/>
        <v>0.5956119564907072</v>
      </c>
    </row>
    <row r="253" spans="1:14" hidden="1" outlineLevel="1" x14ac:dyDescent="0.25">
      <c r="A253" s="36"/>
      <c r="B253" s="50" t="s">
        <v>262</v>
      </c>
      <c r="C253" s="42">
        <f t="shared" si="21"/>
        <v>30.552423900789176</v>
      </c>
      <c r="D253" s="48"/>
      <c r="E253" s="20">
        <v>134</v>
      </c>
      <c r="F253" s="14">
        <v>81</v>
      </c>
      <c r="G253" s="49">
        <f t="shared" si="22"/>
        <v>65.432098765432102</v>
      </c>
      <c r="H253" s="33">
        <f t="shared" si="23"/>
        <v>0.42085427135678394</v>
      </c>
      <c r="I253" s="33">
        <f t="shared" si="24"/>
        <v>0.25662959794696322</v>
      </c>
      <c r="J253" s="20">
        <v>1158</v>
      </c>
      <c r="K253" s="14">
        <v>887</v>
      </c>
      <c r="L253" s="49">
        <f t="shared" si="25"/>
        <v>30.552423900789176</v>
      </c>
      <c r="M253" s="33">
        <f t="shared" si="26"/>
        <v>0.38188077932699283</v>
      </c>
      <c r="N253" s="34">
        <f t="shared" si="27"/>
        <v>0.31654152510920147</v>
      </c>
    </row>
    <row r="254" spans="1:14" hidden="1" outlineLevel="1" x14ac:dyDescent="0.25">
      <c r="A254" s="36"/>
      <c r="B254" s="50" t="s">
        <v>263</v>
      </c>
      <c r="C254" s="42">
        <f t="shared" si="21"/>
        <v>-12.745936698032507</v>
      </c>
      <c r="D254" s="48"/>
      <c r="E254" s="20">
        <v>115</v>
      </c>
      <c r="F254" s="14">
        <v>139</v>
      </c>
      <c r="G254" s="49">
        <f t="shared" si="22"/>
        <v>-17.266187050359711</v>
      </c>
      <c r="H254" s="33">
        <f t="shared" si="23"/>
        <v>0.36118090452261309</v>
      </c>
      <c r="I254" s="33">
        <f t="shared" si="24"/>
        <v>0.44038906314355414</v>
      </c>
      <c r="J254" s="20">
        <v>1020</v>
      </c>
      <c r="K254" s="14">
        <v>1169</v>
      </c>
      <c r="L254" s="49">
        <f t="shared" si="25"/>
        <v>-12.745936698032507</v>
      </c>
      <c r="M254" s="33">
        <f t="shared" si="26"/>
        <v>0.33637167090978642</v>
      </c>
      <c r="N254" s="34">
        <f t="shared" si="27"/>
        <v>0.41717817683501301</v>
      </c>
    </row>
    <row r="255" spans="1:14" hidden="1" outlineLevel="1" x14ac:dyDescent="0.25">
      <c r="A255" s="36"/>
      <c r="B255" s="50" t="s">
        <v>264</v>
      </c>
      <c r="C255" s="42">
        <f t="shared" si="21"/>
        <v>290.57971014492756</v>
      </c>
      <c r="D255" s="48"/>
      <c r="E255" s="20">
        <v>18</v>
      </c>
      <c r="F255" s="14">
        <v>68</v>
      </c>
      <c r="G255" s="49">
        <f t="shared" si="22"/>
        <v>-73.529411764705884</v>
      </c>
      <c r="H255" s="33">
        <f t="shared" si="23"/>
        <v>5.653266331658291E-2</v>
      </c>
      <c r="I255" s="33">
        <f t="shared" si="24"/>
        <v>0.21544213160979625</v>
      </c>
      <c r="J255" s="20">
        <v>539</v>
      </c>
      <c r="K255" s="14">
        <v>138</v>
      </c>
      <c r="L255" s="49">
        <f t="shared" si="25"/>
        <v>290.57971014492756</v>
      </c>
      <c r="M255" s="33">
        <f t="shared" si="26"/>
        <v>0.17774934374546558</v>
      </c>
      <c r="N255" s="34">
        <f t="shared" si="27"/>
        <v>4.9247723184971594E-2</v>
      </c>
    </row>
    <row r="256" spans="1:14" hidden="1" outlineLevel="1" x14ac:dyDescent="0.25">
      <c r="A256" s="36"/>
      <c r="B256" s="50" t="s">
        <v>265</v>
      </c>
      <c r="C256" s="42">
        <f t="shared" si="21"/>
        <v>13.48314606741573</v>
      </c>
      <c r="D256" s="48"/>
      <c r="E256" s="20">
        <v>6</v>
      </c>
      <c r="F256" s="14">
        <v>10</v>
      </c>
      <c r="G256" s="49">
        <f t="shared" si="22"/>
        <v>-40</v>
      </c>
      <c r="H256" s="33">
        <f t="shared" si="23"/>
        <v>1.8844221105527637E-2</v>
      </c>
      <c r="I256" s="33">
        <f t="shared" si="24"/>
        <v>3.1682666413205336E-2</v>
      </c>
      <c r="J256" s="20">
        <v>101</v>
      </c>
      <c r="K256" s="14">
        <v>89</v>
      </c>
      <c r="L256" s="49">
        <f t="shared" si="25"/>
        <v>13.48314606741573</v>
      </c>
      <c r="M256" s="33">
        <f t="shared" si="26"/>
        <v>3.330739094302787E-2</v>
      </c>
      <c r="N256" s="34">
        <f t="shared" si="27"/>
        <v>3.1761212778713563E-2</v>
      </c>
    </row>
    <row r="257" spans="1:14" hidden="1" outlineLevel="1" x14ac:dyDescent="0.25">
      <c r="A257" s="36"/>
      <c r="B257" s="50" t="s">
        <v>266</v>
      </c>
      <c r="C257" s="42">
        <f t="shared" si="21"/>
        <v>-29.72972972972973</v>
      </c>
      <c r="D257" s="48"/>
      <c r="E257" s="20">
        <v>0</v>
      </c>
      <c r="F257" s="14">
        <v>3</v>
      </c>
      <c r="G257" s="49">
        <f t="shared" si="22"/>
        <v>-100</v>
      </c>
      <c r="H257" s="33" t="str">
        <f t="shared" si="23"/>
        <v/>
      </c>
      <c r="I257" s="33">
        <f t="shared" si="24"/>
        <v>9.5047999239616012E-3</v>
      </c>
      <c r="J257" s="20">
        <v>26</v>
      </c>
      <c r="K257" s="14">
        <v>37</v>
      </c>
      <c r="L257" s="49">
        <f t="shared" si="25"/>
        <v>-29.72972972972973</v>
      </c>
      <c r="M257" s="33">
        <f t="shared" si="26"/>
        <v>8.5741798467200477E-3</v>
      </c>
      <c r="N257" s="34">
        <f t="shared" si="27"/>
        <v>1.3204099694521368E-2</v>
      </c>
    </row>
    <row r="258" spans="1:14" hidden="1" outlineLevel="1" x14ac:dyDescent="0.25">
      <c r="A258" s="36"/>
      <c r="B258" s="50" t="s">
        <v>267</v>
      </c>
      <c r="C258" s="42">
        <f t="shared" si="21"/>
        <v>-98.881431767337816</v>
      </c>
      <c r="D258" s="48"/>
      <c r="E258" s="20">
        <v>0</v>
      </c>
      <c r="F258" s="14">
        <v>2</v>
      </c>
      <c r="G258" s="49">
        <f t="shared" si="22"/>
        <v>-100</v>
      </c>
      <c r="H258" s="33" t="str">
        <f t="shared" si="23"/>
        <v/>
      </c>
      <c r="I258" s="33">
        <f t="shared" si="24"/>
        <v>6.3365332826410669E-3</v>
      </c>
      <c r="J258" s="20">
        <v>5</v>
      </c>
      <c r="K258" s="14">
        <v>447</v>
      </c>
      <c r="L258" s="49">
        <f t="shared" si="25"/>
        <v>-98.881431767337816</v>
      </c>
      <c r="M258" s="33">
        <f t="shared" si="26"/>
        <v>1.6488807397538551E-3</v>
      </c>
      <c r="N258" s="34">
        <f t="shared" si="27"/>
        <v>0.1595197990121906</v>
      </c>
    </row>
    <row r="259" spans="1:14" collapsed="1" x14ac:dyDescent="0.25">
      <c r="A259" s="36" t="s">
        <v>268</v>
      </c>
      <c r="B259" s="1" t="s">
        <v>269</v>
      </c>
      <c r="C259" s="42">
        <f t="shared" si="21"/>
        <v>12.282157676348547</v>
      </c>
      <c r="D259" s="48"/>
      <c r="E259" s="20">
        <v>306</v>
      </c>
      <c r="F259" s="14">
        <v>407</v>
      </c>
      <c r="G259" s="49">
        <f t="shared" si="22"/>
        <v>-24.815724815724817</v>
      </c>
      <c r="H259" s="33">
        <f t="shared" si="23"/>
        <v>0.96105527638190957</v>
      </c>
      <c r="I259" s="33">
        <f t="shared" si="24"/>
        <v>1.289484523017457</v>
      </c>
      <c r="J259" s="20">
        <v>4059</v>
      </c>
      <c r="K259" s="14">
        <v>3615</v>
      </c>
      <c r="L259" s="49">
        <f t="shared" si="25"/>
        <v>12.282157676348547</v>
      </c>
      <c r="M259" s="33">
        <f t="shared" si="26"/>
        <v>1.3385613845321795</v>
      </c>
      <c r="N259" s="34">
        <f t="shared" si="27"/>
        <v>1.2900762269106689</v>
      </c>
    </row>
    <row r="260" spans="1:14" hidden="1" outlineLevel="1" x14ac:dyDescent="0.25">
      <c r="A260" s="36"/>
      <c r="B260" s="50" t="s">
        <v>270</v>
      </c>
      <c r="C260" s="42">
        <f t="shared" si="21"/>
        <v>9.8673740053050398</v>
      </c>
      <c r="D260" s="48"/>
      <c r="E260" s="20">
        <v>118</v>
      </c>
      <c r="F260" s="14">
        <v>228</v>
      </c>
      <c r="G260" s="49">
        <f t="shared" si="22"/>
        <v>-48.245614035087719</v>
      </c>
      <c r="H260" s="33">
        <f t="shared" si="23"/>
        <v>0.37060301507537685</v>
      </c>
      <c r="I260" s="33">
        <f t="shared" si="24"/>
        <v>0.72236479422108169</v>
      </c>
      <c r="J260" s="20">
        <v>2071</v>
      </c>
      <c r="K260" s="14">
        <v>1885</v>
      </c>
      <c r="L260" s="49">
        <f t="shared" si="25"/>
        <v>9.8673740053050398</v>
      </c>
      <c r="M260" s="33">
        <f t="shared" si="26"/>
        <v>0.68296640240604678</v>
      </c>
      <c r="N260" s="34">
        <f t="shared" si="27"/>
        <v>0.67269534930196706</v>
      </c>
    </row>
    <row r="261" spans="1:14" hidden="1" outlineLevel="1" x14ac:dyDescent="0.25">
      <c r="A261" s="36"/>
      <c r="B261" s="50" t="s">
        <v>271</v>
      </c>
      <c r="C261" s="42">
        <f t="shared" si="21"/>
        <v>31.645569620253166</v>
      </c>
      <c r="D261" s="48"/>
      <c r="E261" s="20">
        <v>114</v>
      </c>
      <c r="F261" s="14">
        <v>106</v>
      </c>
      <c r="G261" s="49">
        <f t="shared" si="22"/>
        <v>7.5471698113207548</v>
      </c>
      <c r="H261" s="33">
        <f t="shared" si="23"/>
        <v>0.35804020100502515</v>
      </c>
      <c r="I261" s="33">
        <f t="shared" si="24"/>
        <v>0.33583626397997657</v>
      </c>
      <c r="J261" s="20">
        <v>1352</v>
      </c>
      <c r="K261" s="14">
        <v>1027</v>
      </c>
      <c r="L261" s="49">
        <f t="shared" si="25"/>
        <v>31.645569620253166</v>
      </c>
      <c r="M261" s="33">
        <f t="shared" si="26"/>
        <v>0.44585735202944243</v>
      </c>
      <c r="N261" s="34">
        <f t="shared" si="27"/>
        <v>0.36650298341279586</v>
      </c>
    </row>
    <row r="262" spans="1:14" hidden="1" outlineLevel="1" x14ac:dyDescent="0.25">
      <c r="A262" s="36"/>
      <c r="B262" s="50" t="s">
        <v>272</v>
      </c>
      <c r="C262" s="42">
        <f t="shared" si="21"/>
        <v>-18.918918918918919</v>
      </c>
      <c r="D262" s="48"/>
      <c r="E262" s="20">
        <v>43</v>
      </c>
      <c r="F262" s="14">
        <v>55</v>
      </c>
      <c r="G262" s="49">
        <f t="shared" si="22"/>
        <v>-21.818181818181817</v>
      </c>
      <c r="H262" s="33">
        <f t="shared" si="23"/>
        <v>0.1350502512562814</v>
      </c>
      <c r="I262" s="33">
        <f t="shared" si="24"/>
        <v>0.17425466527262934</v>
      </c>
      <c r="J262" s="20">
        <v>420</v>
      </c>
      <c r="K262" s="14">
        <v>518</v>
      </c>
      <c r="L262" s="49">
        <f t="shared" si="25"/>
        <v>-18.918918918918919</v>
      </c>
      <c r="M262" s="33">
        <f t="shared" si="26"/>
        <v>0.13850598213932383</v>
      </c>
      <c r="N262" s="34">
        <f t="shared" si="27"/>
        <v>0.18485739572329918</v>
      </c>
    </row>
    <row r="263" spans="1:14" hidden="1" outlineLevel="1" x14ac:dyDescent="0.25">
      <c r="A263" s="36"/>
      <c r="B263" s="50" t="s">
        <v>273</v>
      </c>
      <c r="C263" s="42">
        <f t="shared" si="21"/>
        <v>16.756756756756758</v>
      </c>
      <c r="D263" s="48"/>
      <c r="E263" s="20">
        <v>31</v>
      </c>
      <c r="F263" s="14">
        <v>18</v>
      </c>
      <c r="G263" s="49">
        <f t="shared" si="22"/>
        <v>72.222222222222214</v>
      </c>
      <c r="H263" s="33">
        <f t="shared" si="23"/>
        <v>9.7361809045226136E-2</v>
      </c>
      <c r="I263" s="33">
        <f t="shared" si="24"/>
        <v>5.7028799543769611E-2</v>
      </c>
      <c r="J263" s="20">
        <v>216</v>
      </c>
      <c r="K263" s="14">
        <v>185</v>
      </c>
      <c r="L263" s="49">
        <f t="shared" si="25"/>
        <v>16.756756756756758</v>
      </c>
      <c r="M263" s="33">
        <f t="shared" si="26"/>
        <v>7.1231647957366542E-2</v>
      </c>
      <c r="N263" s="34">
        <f t="shared" si="27"/>
        <v>6.6020498472606839E-2</v>
      </c>
    </row>
    <row r="264" spans="1:14" collapsed="1" x14ac:dyDescent="0.25">
      <c r="A264" s="36" t="s">
        <v>274</v>
      </c>
      <c r="B264" s="1" t="s">
        <v>275</v>
      </c>
      <c r="C264" s="42">
        <f t="shared" si="21"/>
        <v>-9.0786213111061045</v>
      </c>
      <c r="D264" s="48"/>
      <c r="E264" s="20">
        <v>505</v>
      </c>
      <c r="F264" s="14">
        <v>427</v>
      </c>
      <c r="G264" s="49">
        <f t="shared" si="22"/>
        <v>18.266978922716628</v>
      </c>
      <c r="H264" s="33">
        <f t="shared" si="23"/>
        <v>1.5860552763819096</v>
      </c>
      <c r="I264" s="33">
        <f t="shared" si="24"/>
        <v>1.352849855843868</v>
      </c>
      <c r="J264" s="20">
        <v>4036</v>
      </c>
      <c r="K264" s="14">
        <v>4439</v>
      </c>
      <c r="L264" s="49">
        <f t="shared" si="25"/>
        <v>-9.0786213111061045</v>
      </c>
      <c r="M264" s="33">
        <f t="shared" si="26"/>
        <v>1.3309765331293117</v>
      </c>
      <c r="N264" s="34">
        <f t="shared" si="27"/>
        <v>1.584135095783253</v>
      </c>
    </row>
    <row r="265" spans="1:14" hidden="1" outlineLevel="1" x14ac:dyDescent="0.25">
      <c r="A265" s="36"/>
      <c r="B265" s="50" t="s">
        <v>276</v>
      </c>
      <c r="C265" s="42">
        <f t="shared" si="21"/>
        <v>19.205298013245034</v>
      </c>
      <c r="D265" s="48"/>
      <c r="E265" s="20">
        <v>151</v>
      </c>
      <c r="F265" s="14">
        <v>91</v>
      </c>
      <c r="G265" s="49">
        <f t="shared" si="22"/>
        <v>65.934065934065927</v>
      </c>
      <c r="H265" s="33">
        <f t="shared" si="23"/>
        <v>0.47424623115577891</v>
      </c>
      <c r="I265" s="33">
        <f t="shared" si="24"/>
        <v>0.28831226436016855</v>
      </c>
      <c r="J265" s="20">
        <v>900</v>
      </c>
      <c r="K265" s="14">
        <v>755</v>
      </c>
      <c r="L265" s="49">
        <f t="shared" si="25"/>
        <v>19.205298013245034</v>
      </c>
      <c r="M265" s="33">
        <f t="shared" si="26"/>
        <v>0.29679853315569393</v>
      </c>
      <c r="N265" s="34">
        <f t="shared" si="27"/>
        <v>0.26943500728009823</v>
      </c>
    </row>
    <row r="266" spans="1:14" hidden="1" outlineLevel="1" x14ac:dyDescent="0.25">
      <c r="A266" s="36"/>
      <c r="B266" s="50" t="s">
        <v>277</v>
      </c>
      <c r="C266" s="42">
        <f t="shared" ref="C266:C329" si="28">IF(K266=0,"",SUM(((J266-K266)/K266)*100))</f>
        <v>-14.928649835345773</v>
      </c>
      <c r="D266" s="48"/>
      <c r="E266" s="20">
        <v>84</v>
      </c>
      <c r="F266" s="14">
        <v>73</v>
      </c>
      <c r="G266" s="49">
        <f t="shared" ref="G266:G329" si="29">IF(F266=0,"",SUM(((E266-F266)/F266)*100))</f>
        <v>15.068493150684931</v>
      </c>
      <c r="H266" s="33">
        <f t="shared" ref="H266:H329" si="30">IF(E266=0,"",SUM((E266/CntPeriod)*100))</f>
        <v>0.26381909547738691</v>
      </c>
      <c r="I266" s="33">
        <f t="shared" ref="I266:I329" si="31">IF(F266=0,"",SUM((F266/CntPeriodPrevYear)*100))</f>
        <v>0.23128346481639897</v>
      </c>
      <c r="J266" s="20">
        <v>775</v>
      </c>
      <c r="K266" s="14">
        <v>911</v>
      </c>
      <c r="L266" s="49">
        <f t="shared" ref="L266:L329" si="32">IF(K266=0,"",SUM(((J266-K266)/K266)*100))</f>
        <v>-14.928649835345773</v>
      </c>
      <c r="M266" s="33">
        <f t="shared" ref="M266:M329" si="33">IF(J266=0,"",SUM((J266/CntYearAck)*100))</f>
        <v>0.25557651466184755</v>
      </c>
      <c r="N266" s="34">
        <f t="shared" ref="N266:N329" si="34">IF(K266=0,"",SUM((K266/CntPrevYearAck)*100))</f>
        <v>0.32510634653267478</v>
      </c>
    </row>
    <row r="267" spans="1:14" hidden="1" outlineLevel="1" x14ac:dyDescent="0.25">
      <c r="A267" s="36"/>
      <c r="B267" s="50" t="s">
        <v>278</v>
      </c>
      <c r="C267" s="42">
        <f t="shared" si="28"/>
        <v>-6.265984654731457</v>
      </c>
      <c r="D267" s="48"/>
      <c r="E267" s="20">
        <v>84</v>
      </c>
      <c r="F267" s="14">
        <v>63</v>
      </c>
      <c r="G267" s="49">
        <f t="shared" si="29"/>
        <v>33.333333333333329</v>
      </c>
      <c r="H267" s="33">
        <f t="shared" si="30"/>
        <v>0.26381909547738691</v>
      </c>
      <c r="I267" s="33">
        <f t="shared" si="31"/>
        <v>0.19960079840319359</v>
      </c>
      <c r="J267" s="20">
        <v>733</v>
      </c>
      <c r="K267" s="14">
        <v>782</v>
      </c>
      <c r="L267" s="49">
        <f t="shared" si="32"/>
        <v>-6.265984654731457</v>
      </c>
      <c r="M267" s="33">
        <f t="shared" si="33"/>
        <v>0.24172591644791513</v>
      </c>
      <c r="N267" s="34">
        <f t="shared" si="34"/>
        <v>0.27907043138150572</v>
      </c>
    </row>
    <row r="268" spans="1:14" hidden="1" outlineLevel="1" x14ac:dyDescent="0.25">
      <c r="A268" s="36"/>
      <c r="B268" s="50" t="s">
        <v>279</v>
      </c>
      <c r="C268" s="42">
        <f t="shared" si="28"/>
        <v>-7.0785070785070792</v>
      </c>
      <c r="D268" s="48"/>
      <c r="E268" s="20">
        <v>89</v>
      </c>
      <c r="F268" s="14">
        <v>69</v>
      </c>
      <c r="G268" s="49">
        <f t="shared" si="29"/>
        <v>28.985507246376812</v>
      </c>
      <c r="H268" s="33">
        <f t="shared" si="30"/>
        <v>0.27952261306532666</v>
      </c>
      <c r="I268" s="33">
        <f t="shared" si="31"/>
        <v>0.21861039825111683</v>
      </c>
      <c r="J268" s="20">
        <v>722</v>
      </c>
      <c r="K268" s="14">
        <v>777</v>
      </c>
      <c r="L268" s="49">
        <f t="shared" si="32"/>
        <v>-7.0785070785070792</v>
      </c>
      <c r="M268" s="33">
        <f t="shared" si="33"/>
        <v>0.23809837882045667</v>
      </c>
      <c r="N268" s="34">
        <f t="shared" si="34"/>
        <v>0.27728609358494877</v>
      </c>
    </row>
    <row r="269" spans="1:14" hidden="1" outlineLevel="1" x14ac:dyDescent="0.25">
      <c r="A269" s="36"/>
      <c r="B269" s="50" t="s">
        <v>280</v>
      </c>
      <c r="C269" s="42">
        <f t="shared" si="28"/>
        <v>-29.190207156308851</v>
      </c>
      <c r="D269" s="48"/>
      <c r="E269" s="20">
        <v>46</v>
      </c>
      <c r="F269" s="14">
        <v>56</v>
      </c>
      <c r="G269" s="49">
        <f t="shared" si="29"/>
        <v>-17.857142857142858</v>
      </c>
      <c r="H269" s="33">
        <f t="shared" si="30"/>
        <v>0.14447236180904521</v>
      </c>
      <c r="I269" s="33">
        <f t="shared" si="31"/>
        <v>0.17742293191394987</v>
      </c>
      <c r="J269" s="20">
        <v>376</v>
      </c>
      <c r="K269" s="14">
        <v>531</v>
      </c>
      <c r="L269" s="49">
        <f t="shared" si="32"/>
        <v>-29.190207156308851</v>
      </c>
      <c r="M269" s="33">
        <f t="shared" si="33"/>
        <v>0.12399583162948991</v>
      </c>
      <c r="N269" s="34">
        <f t="shared" si="34"/>
        <v>0.18949667399434722</v>
      </c>
    </row>
    <row r="270" spans="1:14" hidden="1" outlineLevel="1" x14ac:dyDescent="0.25">
      <c r="A270" s="36"/>
      <c r="B270" s="50" t="s">
        <v>281</v>
      </c>
      <c r="C270" s="42">
        <f t="shared" si="28"/>
        <v>-17.834394904458598</v>
      </c>
      <c r="D270" s="48"/>
      <c r="E270" s="20">
        <v>32</v>
      </c>
      <c r="F270" s="14">
        <v>38</v>
      </c>
      <c r="G270" s="49">
        <f t="shared" si="29"/>
        <v>-15.789473684210526</v>
      </c>
      <c r="H270" s="33">
        <f t="shared" si="30"/>
        <v>0.10050251256281408</v>
      </c>
      <c r="I270" s="33">
        <f t="shared" si="31"/>
        <v>0.12039413237018028</v>
      </c>
      <c r="J270" s="20">
        <v>258</v>
      </c>
      <c r="K270" s="14">
        <v>314</v>
      </c>
      <c r="L270" s="49">
        <f t="shared" si="32"/>
        <v>-17.834394904458598</v>
      </c>
      <c r="M270" s="33">
        <f t="shared" si="33"/>
        <v>8.508224617129892E-2</v>
      </c>
      <c r="N270" s="34">
        <f t="shared" si="34"/>
        <v>0.11205641362377594</v>
      </c>
    </row>
    <row r="271" spans="1:14" hidden="1" outlineLevel="1" x14ac:dyDescent="0.25">
      <c r="A271" s="36"/>
      <c r="B271" s="50" t="s">
        <v>282</v>
      </c>
      <c r="C271" s="42">
        <f t="shared" si="28"/>
        <v>-36.630036630036628</v>
      </c>
      <c r="D271" s="48"/>
      <c r="E271" s="20">
        <v>14</v>
      </c>
      <c r="F271" s="14">
        <v>30</v>
      </c>
      <c r="G271" s="49">
        <f t="shared" si="29"/>
        <v>-53.333333333333336</v>
      </c>
      <c r="H271" s="33">
        <f t="shared" si="30"/>
        <v>4.3969849246231159E-2</v>
      </c>
      <c r="I271" s="33">
        <f t="shared" si="31"/>
        <v>9.5047999239616016E-2</v>
      </c>
      <c r="J271" s="20">
        <v>173</v>
      </c>
      <c r="K271" s="14">
        <v>273</v>
      </c>
      <c r="L271" s="49">
        <f t="shared" si="32"/>
        <v>-36.630036630036628</v>
      </c>
      <c r="M271" s="33">
        <f t="shared" si="33"/>
        <v>5.7051273595483384E-2</v>
      </c>
      <c r="N271" s="34">
        <f t="shared" si="34"/>
        <v>9.7424843692009017E-2</v>
      </c>
    </row>
    <row r="272" spans="1:14" hidden="1" outlineLevel="1" x14ac:dyDescent="0.25">
      <c r="A272" s="36"/>
      <c r="B272" s="50" t="s">
        <v>283</v>
      </c>
      <c r="C272" s="42">
        <f t="shared" si="28"/>
        <v>89.130434782608688</v>
      </c>
      <c r="D272" s="48"/>
      <c r="E272" s="20">
        <v>4</v>
      </c>
      <c r="F272" s="14">
        <v>4</v>
      </c>
      <c r="G272" s="49">
        <f t="shared" si="29"/>
        <v>0</v>
      </c>
      <c r="H272" s="33">
        <f t="shared" si="30"/>
        <v>1.2562814070351759E-2</v>
      </c>
      <c r="I272" s="33">
        <f t="shared" si="31"/>
        <v>1.2673066565282134E-2</v>
      </c>
      <c r="J272" s="20">
        <v>87</v>
      </c>
      <c r="K272" s="14">
        <v>46</v>
      </c>
      <c r="L272" s="49">
        <f t="shared" si="32"/>
        <v>89.130434782608688</v>
      </c>
      <c r="M272" s="33">
        <f t="shared" si="33"/>
        <v>2.8690524871717079E-2</v>
      </c>
      <c r="N272" s="34">
        <f t="shared" si="34"/>
        <v>1.6415907728323863E-2</v>
      </c>
    </row>
    <row r="273" spans="1:14" hidden="1" outlineLevel="1" x14ac:dyDescent="0.25">
      <c r="A273" s="36"/>
      <c r="B273" s="50" t="s">
        <v>284</v>
      </c>
      <c r="C273" s="42">
        <f t="shared" si="28"/>
        <v>200</v>
      </c>
      <c r="D273" s="48"/>
      <c r="E273" s="20">
        <v>1</v>
      </c>
      <c r="F273" s="14">
        <v>0</v>
      </c>
      <c r="G273" s="49" t="str">
        <f t="shared" si="29"/>
        <v/>
      </c>
      <c r="H273" s="33">
        <f t="shared" si="30"/>
        <v>3.1407035175879399E-3</v>
      </c>
      <c r="I273" s="33" t="str">
        <f t="shared" si="31"/>
        <v/>
      </c>
      <c r="J273" s="20">
        <v>6</v>
      </c>
      <c r="K273" s="14">
        <v>2</v>
      </c>
      <c r="L273" s="49">
        <f t="shared" si="32"/>
        <v>200</v>
      </c>
      <c r="M273" s="33">
        <f t="shared" si="33"/>
        <v>1.9786568877046265E-3</v>
      </c>
      <c r="N273" s="34">
        <f t="shared" si="34"/>
        <v>7.137351186227767E-4</v>
      </c>
    </row>
    <row r="274" spans="1:14" hidden="1" outlineLevel="1" x14ac:dyDescent="0.25">
      <c r="A274" s="36"/>
      <c r="B274" s="50" t="s">
        <v>285</v>
      </c>
      <c r="C274" s="42">
        <f t="shared" si="28"/>
        <v>-87.2340425531915</v>
      </c>
      <c r="D274" s="48"/>
      <c r="E274" s="20">
        <v>0</v>
      </c>
      <c r="F274" s="14">
        <v>3</v>
      </c>
      <c r="G274" s="49">
        <f t="shared" si="29"/>
        <v>-100</v>
      </c>
      <c r="H274" s="33" t="str">
        <f t="shared" si="30"/>
        <v/>
      </c>
      <c r="I274" s="33">
        <f t="shared" si="31"/>
        <v>9.5047999239616012E-3</v>
      </c>
      <c r="J274" s="20">
        <v>6</v>
      </c>
      <c r="K274" s="14">
        <v>47</v>
      </c>
      <c r="L274" s="49">
        <f t="shared" si="32"/>
        <v>-87.2340425531915</v>
      </c>
      <c r="M274" s="33">
        <f t="shared" si="33"/>
        <v>1.9786568877046265E-3</v>
      </c>
      <c r="N274" s="34">
        <f t="shared" si="34"/>
        <v>1.6772775287635253E-2</v>
      </c>
    </row>
    <row r="275" spans="1:14" hidden="1" outlineLevel="1" x14ac:dyDescent="0.25">
      <c r="A275" s="36"/>
      <c r="B275" s="50" t="s">
        <v>286</v>
      </c>
      <c r="C275" s="42">
        <f t="shared" si="28"/>
        <v>-100</v>
      </c>
      <c r="D275" s="48"/>
      <c r="E275" s="20">
        <v>0</v>
      </c>
      <c r="F275" s="14">
        <v>0</v>
      </c>
      <c r="G275" s="49" t="str">
        <f t="shared" si="29"/>
        <v/>
      </c>
      <c r="H275" s="33" t="str">
        <f t="shared" si="30"/>
        <v/>
      </c>
      <c r="I275" s="33" t="str">
        <f t="shared" si="31"/>
        <v/>
      </c>
      <c r="J275" s="20">
        <v>0</v>
      </c>
      <c r="K275" s="14">
        <v>1</v>
      </c>
      <c r="L275" s="49">
        <f t="shared" si="32"/>
        <v>-100</v>
      </c>
      <c r="M275" s="33" t="str">
        <f t="shared" si="33"/>
        <v/>
      </c>
      <c r="N275" s="34">
        <f t="shared" si="34"/>
        <v>3.5686755931138835E-4</v>
      </c>
    </row>
    <row r="276" spans="1:14" collapsed="1" x14ac:dyDescent="0.25">
      <c r="A276" s="36" t="s">
        <v>287</v>
      </c>
      <c r="B276" s="1" t="s">
        <v>288</v>
      </c>
      <c r="C276" s="42">
        <f t="shared" si="28"/>
        <v>-21.644633654492491</v>
      </c>
      <c r="D276" s="48"/>
      <c r="E276" s="20">
        <v>421</v>
      </c>
      <c r="F276" s="14">
        <v>582</v>
      </c>
      <c r="G276" s="49">
        <f t="shared" si="29"/>
        <v>-27.663230240549829</v>
      </c>
      <c r="H276" s="33">
        <f t="shared" si="30"/>
        <v>1.3222361809045227</v>
      </c>
      <c r="I276" s="33">
        <f t="shared" si="31"/>
        <v>1.8439311852485505</v>
      </c>
      <c r="J276" s="20">
        <v>3497</v>
      </c>
      <c r="K276" s="14">
        <v>4463</v>
      </c>
      <c r="L276" s="49">
        <f t="shared" si="32"/>
        <v>-21.644633654492491</v>
      </c>
      <c r="M276" s="33">
        <f t="shared" si="33"/>
        <v>1.1532271893838462</v>
      </c>
      <c r="N276" s="34">
        <f t="shared" si="34"/>
        <v>1.5926999172067264</v>
      </c>
    </row>
    <row r="277" spans="1:14" hidden="1" outlineLevel="1" x14ac:dyDescent="0.25">
      <c r="A277" s="36"/>
      <c r="B277" s="50" t="s">
        <v>289</v>
      </c>
      <c r="C277" s="42">
        <f t="shared" si="28"/>
        <v>-21.792341097512828</v>
      </c>
      <c r="D277" s="48"/>
      <c r="E277" s="20">
        <v>247</v>
      </c>
      <c r="F277" s="14">
        <v>358</v>
      </c>
      <c r="G277" s="49">
        <f t="shared" si="29"/>
        <v>-31.005586592178769</v>
      </c>
      <c r="H277" s="33">
        <f t="shared" si="30"/>
        <v>0.77575376884422109</v>
      </c>
      <c r="I277" s="33">
        <f t="shared" si="31"/>
        <v>1.134239457592751</v>
      </c>
      <c r="J277" s="20">
        <v>1981</v>
      </c>
      <c r="K277" s="14">
        <v>2533</v>
      </c>
      <c r="L277" s="49">
        <f t="shared" si="32"/>
        <v>-21.792341097512828</v>
      </c>
      <c r="M277" s="33">
        <f t="shared" si="33"/>
        <v>0.65328654909047734</v>
      </c>
      <c r="N277" s="34">
        <f t="shared" si="34"/>
        <v>0.90394552773574666</v>
      </c>
    </row>
    <row r="278" spans="1:14" hidden="1" outlineLevel="1" x14ac:dyDescent="0.25">
      <c r="A278" s="36"/>
      <c r="B278" s="50" t="s">
        <v>290</v>
      </c>
      <c r="C278" s="42">
        <f t="shared" si="28"/>
        <v>-31.977818853974121</v>
      </c>
      <c r="D278" s="48"/>
      <c r="E278" s="20">
        <v>147</v>
      </c>
      <c r="F278" s="14">
        <v>184</v>
      </c>
      <c r="G278" s="49">
        <f t="shared" si="29"/>
        <v>-20.108695652173914</v>
      </c>
      <c r="H278" s="33">
        <f t="shared" si="30"/>
        <v>0.46168341708542709</v>
      </c>
      <c r="I278" s="33">
        <f t="shared" si="31"/>
        <v>0.58296106200297815</v>
      </c>
      <c r="J278" s="20">
        <v>1104</v>
      </c>
      <c r="K278" s="14">
        <v>1623</v>
      </c>
      <c r="L278" s="49">
        <f t="shared" si="32"/>
        <v>-31.977818853974121</v>
      </c>
      <c r="M278" s="33">
        <f t="shared" si="33"/>
        <v>0.36407286733765121</v>
      </c>
      <c r="N278" s="34">
        <f t="shared" si="34"/>
        <v>0.57919604876238329</v>
      </c>
    </row>
    <row r="279" spans="1:14" hidden="1" outlineLevel="1" x14ac:dyDescent="0.25">
      <c r="A279" s="36"/>
      <c r="B279" s="50" t="s">
        <v>291</v>
      </c>
      <c r="C279" s="42">
        <f t="shared" si="28"/>
        <v>50.454545454545453</v>
      </c>
      <c r="D279" s="48"/>
      <c r="E279" s="20">
        <v>19</v>
      </c>
      <c r="F279" s="14">
        <v>33</v>
      </c>
      <c r="G279" s="49">
        <f t="shared" si="29"/>
        <v>-42.424242424242422</v>
      </c>
      <c r="H279" s="33">
        <f t="shared" si="30"/>
        <v>5.9673366834170856E-2</v>
      </c>
      <c r="I279" s="33">
        <f t="shared" si="31"/>
        <v>0.1045527991635776</v>
      </c>
      <c r="J279" s="20">
        <v>331</v>
      </c>
      <c r="K279" s="14">
        <v>220</v>
      </c>
      <c r="L279" s="49">
        <f t="shared" si="32"/>
        <v>50.454545454545453</v>
      </c>
      <c r="M279" s="33">
        <f t="shared" si="33"/>
        <v>0.1091559049717052</v>
      </c>
      <c r="N279" s="34">
        <f t="shared" si="34"/>
        <v>7.8510863048505436E-2</v>
      </c>
    </row>
    <row r="280" spans="1:14" hidden="1" outlineLevel="1" x14ac:dyDescent="0.25">
      <c r="A280" s="36"/>
      <c r="B280" s="50" t="s">
        <v>292</v>
      </c>
      <c r="C280" s="42">
        <f t="shared" si="28"/>
        <v>-3.7037037037037033</v>
      </c>
      <c r="D280" s="48"/>
      <c r="E280" s="20">
        <v>8</v>
      </c>
      <c r="F280" s="14">
        <v>7</v>
      </c>
      <c r="G280" s="49">
        <f t="shared" si="29"/>
        <v>14.285714285714285</v>
      </c>
      <c r="H280" s="33">
        <f t="shared" si="30"/>
        <v>2.5125628140703519E-2</v>
      </c>
      <c r="I280" s="33">
        <f t="shared" si="31"/>
        <v>2.2177866489243733E-2</v>
      </c>
      <c r="J280" s="20">
        <v>78</v>
      </c>
      <c r="K280" s="14">
        <v>81</v>
      </c>
      <c r="L280" s="49">
        <f t="shared" si="32"/>
        <v>-3.7037037037037033</v>
      </c>
      <c r="M280" s="33">
        <f t="shared" si="33"/>
        <v>2.5722539540160141E-2</v>
      </c>
      <c r="N280" s="34">
        <f t="shared" si="34"/>
        <v>2.890627230422246E-2</v>
      </c>
    </row>
    <row r="281" spans="1:14" hidden="1" outlineLevel="1" x14ac:dyDescent="0.25">
      <c r="A281" s="36"/>
      <c r="B281" s="50" t="s">
        <v>293</v>
      </c>
      <c r="C281" s="42" t="str">
        <f t="shared" si="28"/>
        <v/>
      </c>
      <c r="D281" s="48"/>
      <c r="E281" s="20">
        <v>0</v>
      </c>
      <c r="F281" s="14">
        <v>0</v>
      </c>
      <c r="G281" s="49" t="str">
        <f t="shared" si="29"/>
        <v/>
      </c>
      <c r="H281" s="33" t="str">
        <f t="shared" si="30"/>
        <v/>
      </c>
      <c r="I281" s="33" t="str">
        <f t="shared" si="31"/>
        <v/>
      </c>
      <c r="J281" s="20">
        <v>3</v>
      </c>
      <c r="K281" s="14">
        <v>0</v>
      </c>
      <c r="L281" s="49" t="str">
        <f t="shared" si="32"/>
        <v/>
      </c>
      <c r="M281" s="33">
        <f t="shared" si="33"/>
        <v>9.8932844385231323E-4</v>
      </c>
      <c r="N281" s="34" t="str">
        <f t="shared" si="34"/>
        <v/>
      </c>
    </row>
    <row r="282" spans="1:14" hidden="1" outlineLevel="1" x14ac:dyDescent="0.25">
      <c r="A282" s="36"/>
      <c r="B282" s="50" t="s">
        <v>294</v>
      </c>
      <c r="C282" s="42">
        <f t="shared" si="28"/>
        <v>-100</v>
      </c>
      <c r="D282" s="48"/>
      <c r="E282" s="20">
        <v>0</v>
      </c>
      <c r="F282" s="14">
        <v>0</v>
      </c>
      <c r="G282" s="49" t="str">
        <f t="shared" si="29"/>
        <v/>
      </c>
      <c r="H282" s="33" t="str">
        <f t="shared" si="30"/>
        <v/>
      </c>
      <c r="I282" s="33" t="str">
        <f t="shared" si="31"/>
        <v/>
      </c>
      <c r="J282" s="20">
        <v>0</v>
      </c>
      <c r="K282" s="14">
        <v>6</v>
      </c>
      <c r="L282" s="49">
        <f t="shared" si="32"/>
        <v>-100</v>
      </c>
      <c r="M282" s="33" t="str">
        <f t="shared" si="33"/>
        <v/>
      </c>
      <c r="N282" s="34">
        <f t="shared" si="34"/>
        <v>2.1412053558683302E-3</v>
      </c>
    </row>
    <row r="283" spans="1:14" collapsed="1" x14ac:dyDescent="0.25">
      <c r="A283" s="36" t="s">
        <v>295</v>
      </c>
      <c r="B283" s="1" t="s">
        <v>296</v>
      </c>
      <c r="C283" s="42">
        <f t="shared" si="28"/>
        <v>13.173241852487136</v>
      </c>
      <c r="D283" s="48"/>
      <c r="E283" s="20">
        <v>218</v>
      </c>
      <c r="F283" s="14">
        <v>286</v>
      </c>
      <c r="G283" s="49">
        <f t="shared" si="29"/>
        <v>-23.776223776223777</v>
      </c>
      <c r="H283" s="33">
        <f t="shared" si="30"/>
        <v>0.68467336683417079</v>
      </c>
      <c r="I283" s="33">
        <f t="shared" si="31"/>
        <v>0.90612425941767261</v>
      </c>
      <c r="J283" s="20">
        <v>3299</v>
      </c>
      <c r="K283" s="14">
        <v>2915</v>
      </c>
      <c r="L283" s="49">
        <f t="shared" si="32"/>
        <v>13.173241852487136</v>
      </c>
      <c r="M283" s="33">
        <f t="shared" si="33"/>
        <v>1.0879315120895936</v>
      </c>
      <c r="N283" s="34">
        <f t="shared" si="34"/>
        <v>1.040268935392697</v>
      </c>
    </row>
    <row r="284" spans="1:14" hidden="1" outlineLevel="1" x14ac:dyDescent="0.25">
      <c r="A284" s="36"/>
      <c r="B284" s="50" t="s">
        <v>297</v>
      </c>
      <c r="C284" s="42">
        <f t="shared" si="28"/>
        <v>-10.726072607260726</v>
      </c>
      <c r="D284" s="48"/>
      <c r="E284" s="20">
        <v>75</v>
      </c>
      <c r="F284" s="14">
        <v>111</v>
      </c>
      <c r="G284" s="49">
        <f t="shared" si="29"/>
        <v>-32.432432432432435</v>
      </c>
      <c r="H284" s="33">
        <f t="shared" si="30"/>
        <v>0.23555276381909546</v>
      </c>
      <c r="I284" s="33">
        <f t="shared" si="31"/>
        <v>0.3516775971865792</v>
      </c>
      <c r="J284" s="20">
        <v>1082</v>
      </c>
      <c r="K284" s="14">
        <v>1212</v>
      </c>
      <c r="L284" s="49">
        <f t="shared" si="32"/>
        <v>-10.726072607260726</v>
      </c>
      <c r="M284" s="33">
        <f t="shared" si="33"/>
        <v>0.35681779208273423</v>
      </c>
      <c r="N284" s="34">
        <f t="shared" si="34"/>
        <v>0.43252348188540268</v>
      </c>
    </row>
    <row r="285" spans="1:14" hidden="1" outlineLevel="1" x14ac:dyDescent="0.25">
      <c r="A285" s="36"/>
      <c r="B285" s="50" t="s">
        <v>298</v>
      </c>
      <c r="C285" s="42">
        <f t="shared" si="28"/>
        <v>-27.27272727272727</v>
      </c>
      <c r="D285" s="48"/>
      <c r="E285" s="20">
        <v>66</v>
      </c>
      <c r="F285" s="14">
        <v>100</v>
      </c>
      <c r="G285" s="49">
        <f t="shared" si="29"/>
        <v>-34</v>
      </c>
      <c r="H285" s="33">
        <f t="shared" si="30"/>
        <v>0.20728643216080403</v>
      </c>
      <c r="I285" s="33">
        <f t="shared" si="31"/>
        <v>0.31682666413205335</v>
      </c>
      <c r="J285" s="20">
        <v>1040</v>
      </c>
      <c r="K285" s="14">
        <v>1430</v>
      </c>
      <c r="L285" s="49">
        <f t="shared" si="32"/>
        <v>-27.27272727272727</v>
      </c>
      <c r="M285" s="33">
        <f t="shared" si="33"/>
        <v>0.34296719386880181</v>
      </c>
      <c r="N285" s="34">
        <f t="shared" si="34"/>
        <v>0.51032060981528538</v>
      </c>
    </row>
    <row r="286" spans="1:14" hidden="1" outlineLevel="1" x14ac:dyDescent="0.25">
      <c r="A286" s="36"/>
      <c r="B286" s="50" t="s">
        <v>299</v>
      </c>
      <c r="C286" s="42">
        <f t="shared" si="28"/>
        <v>650.87719298245611</v>
      </c>
      <c r="D286" s="48"/>
      <c r="E286" s="20">
        <v>53</v>
      </c>
      <c r="F286" s="14">
        <v>54</v>
      </c>
      <c r="G286" s="49">
        <f t="shared" si="29"/>
        <v>-1.8518518518518516</v>
      </c>
      <c r="H286" s="33">
        <f t="shared" si="30"/>
        <v>0.16645728643216079</v>
      </c>
      <c r="I286" s="33">
        <f t="shared" si="31"/>
        <v>0.17108639863130881</v>
      </c>
      <c r="J286" s="20">
        <v>856</v>
      </c>
      <c r="K286" s="14">
        <v>114</v>
      </c>
      <c r="L286" s="49">
        <f t="shared" si="32"/>
        <v>650.87719298245611</v>
      </c>
      <c r="M286" s="33">
        <f t="shared" si="33"/>
        <v>0.28228838264585998</v>
      </c>
      <c r="N286" s="34">
        <f t="shared" si="34"/>
        <v>4.0682901761498268E-2</v>
      </c>
    </row>
    <row r="287" spans="1:14" hidden="1" outlineLevel="1" x14ac:dyDescent="0.25">
      <c r="A287" s="36"/>
      <c r="B287" s="50" t="s">
        <v>300</v>
      </c>
      <c r="C287" s="42">
        <f t="shared" si="28"/>
        <v>111.18421052631579</v>
      </c>
      <c r="D287" s="48"/>
      <c r="E287" s="20">
        <v>24</v>
      </c>
      <c r="F287" s="14">
        <v>20</v>
      </c>
      <c r="G287" s="49">
        <f t="shared" si="29"/>
        <v>20</v>
      </c>
      <c r="H287" s="33">
        <f t="shared" si="30"/>
        <v>7.5376884422110546E-2</v>
      </c>
      <c r="I287" s="33">
        <f t="shared" si="31"/>
        <v>6.3365332826410672E-2</v>
      </c>
      <c r="J287" s="20">
        <v>321</v>
      </c>
      <c r="K287" s="14">
        <v>152</v>
      </c>
      <c r="L287" s="49">
        <f t="shared" si="32"/>
        <v>111.18421052631579</v>
      </c>
      <c r="M287" s="33">
        <f t="shared" si="33"/>
        <v>0.10585814349219751</v>
      </c>
      <c r="N287" s="34">
        <f t="shared" si="34"/>
        <v>5.4243869015331028E-2</v>
      </c>
    </row>
    <row r="288" spans="1:14" hidden="1" outlineLevel="1" x14ac:dyDescent="0.25">
      <c r="A288" s="36"/>
      <c r="B288" s="50" t="s">
        <v>301</v>
      </c>
      <c r="C288" s="42">
        <f t="shared" si="28"/>
        <v>-100</v>
      </c>
      <c r="D288" s="48"/>
      <c r="E288" s="20">
        <v>0</v>
      </c>
      <c r="F288" s="14">
        <v>1</v>
      </c>
      <c r="G288" s="49">
        <f t="shared" si="29"/>
        <v>-100</v>
      </c>
      <c r="H288" s="33" t="str">
        <f t="shared" si="30"/>
        <v/>
      </c>
      <c r="I288" s="33">
        <f t="shared" si="31"/>
        <v>3.1682666413205334E-3</v>
      </c>
      <c r="J288" s="20">
        <v>0</v>
      </c>
      <c r="K288" s="14">
        <v>7</v>
      </c>
      <c r="L288" s="49">
        <f t="shared" si="32"/>
        <v>-100</v>
      </c>
      <c r="M288" s="33" t="str">
        <f t="shared" si="33"/>
        <v/>
      </c>
      <c r="N288" s="34">
        <f t="shared" si="34"/>
        <v>2.4980729151797185E-3</v>
      </c>
    </row>
    <row r="289" spans="1:14" collapsed="1" x14ac:dyDescent="0.25">
      <c r="A289" s="36" t="s">
        <v>302</v>
      </c>
      <c r="B289" s="1" t="s">
        <v>303</v>
      </c>
      <c r="C289" s="42">
        <f t="shared" si="28"/>
        <v>-4.5860389610389607</v>
      </c>
      <c r="D289" s="48"/>
      <c r="E289" s="20">
        <v>292</v>
      </c>
      <c r="F289" s="14">
        <v>383</v>
      </c>
      <c r="G289" s="49">
        <f t="shared" si="29"/>
        <v>-23.759791122715406</v>
      </c>
      <c r="H289" s="33">
        <f t="shared" si="30"/>
        <v>0.91708542713567831</v>
      </c>
      <c r="I289" s="33">
        <f t="shared" si="31"/>
        <v>1.2134461236257643</v>
      </c>
      <c r="J289" s="20">
        <v>2351</v>
      </c>
      <c r="K289" s="14">
        <v>2464</v>
      </c>
      <c r="L289" s="49">
        <f t="shared" si="32"/>
        <v>-4.5860389610389607</v>
      </c>
      <c r="M289" s="33">
        <f t="shared" si="33"/>
        <v>0.77530372383226265</v>
      </c>
      <c r="N289" s="34">
        <f t="shared" si="34"/>
        <v>0.87932166614326102</v>
      </c>
    </row>
    <row r="290" spans="1:14" hidden="1" outlineLevel="1" x14ac:dyDescent="0.25">
      <c r="A290" s="36"/>
      <c r="B290" s="50" t="s">
        <v>304</v>
      </c>
      <c r="C290" s="42">
        <f t="shared" si="28"/>
        <v>-6.5966141272621126</v>
      </c>
      <c r="D290" s="48"/>
      <c r="E290" s="20">
        <v>166</v>
      </c>
      <c r="F290" s="14">
        <v>309</v>
      </c>
      <c r="G290" s="49">
        <f t="shared" si="29"/>
        <v>-46.278317152103561</v>
      </c>
      <c r="H290" s="33">
        <f t="shared" si="30"/>
        <v>0.52135678391959794</v>
      </c>
      <c r="I290" s="33">
        <f t="shared" si="31"/>
        <v>0.97899439216804474</v>
      </c>
      <c r="J290" s="20">
        <v>1600</v>
      </c>
      <c r="K290" s="14">
        <v>1713</v>
      </c>
      <c r="L290" s="49">
        <f t="shared" si="32"/>
        <v>-6.5966141272621126</v>
      </c>
      <c r="M290" s="33">
        <f t="shared" si="33"/>
        <v>0.52764183672123366</v>
      </c>
      <c r="N290" s="34">
        <f t="shared" si="34"/>
        <v>0.61131412910040828</v>
      </c>
    </row>
    <row r="291" spans="1:14" hidden="1" outlineLevel="1" x14ac:dyDescent="0.25">
      <c r="A291" s="36"/>
      <c r="B291" s="50" t="s">
        <v>305</v>
      </c>
      <c r="C291" s="42">
        <f t="shared" si="28"/>
        <v>37.223974763406943</v>
      </c>
      <c r="D291" s="48"/>
      <c r="E291" s="20">
        <v>56</v>
      </c>
      <c r="F291" s="14">
        <v>33</v>
      </c>
      <c r="G291" s="49">
        <f t="shared" si="29"/>
        <v>69.696969696969703</v>
      </c>
      <c r="H291" s="33">
        <f t="shared" si="30"/>
        <v>0.17587939698492464</v>
      </c>
      <c r="I291" s="33">
        <f t="shared" si="31"/>
        <v>0.1045527991635776</v>
      </c>
      <c r="J291" s="20">
        <v>435</v>
      </c>
      <c r="K291" s="14">
        <v>317</v>
      </c>
      <c r="L291" s="49">
        <f t="shared" si="32"/>
        <v>37.223974763406943</v>
      </c>
      <c r="M291" s="33">
        <f t="shared" si="33"/>
        <v>0.14345262435858538</v>
      </c>
      <c r="N291" s="34">
        <f t="shared" si="34"/>
        <v>0.11312701630171011</v>
      </c>
    </row>
    <row r="292" spans="1:14" hidden="1" outlineLevel="1" x14ac:dyDescent="0.25">
      <c r="A292" s="36"/>
      <c r="B292" s="50" t="s">
        <v>306</v>
      </c>
      <c r="C292" s="42">
        <f t="shared" si="28"/>
        <v>-26.428571428571431</v>
      </c>
      <c r="D292" s="48"/>
      <c r="E292" s="20">
        <v>69</v>
      </c>
      <c r="F292" s="14">
        <v>40</v>
      </c>
      <c r="G292" s="49">
        <f t="shared" si="29"/>
        <v>72.5</v>
      </c>
      <c r="H292" s="33">
        <f t="shared" si="30"/>
        <v>0.21670854271356785</v>
      </c>
      <c r="I292" s="33">
        <f t="shared" si="31"/>
        <v>0.12673066565282134</v>
      </c>
      <c r="J292" s="20">
        <v>309</v>
      </c>
      <c r="K292" s="14">
        <v>420</v>
      </c>
      <c r="L292" s="49">
        <f t="shared" si="32"/>
        <v>-26.428571428571431</v>
      </c>
      <c r="M292" s="33">
        <f t="shared" si="33"/>
        <v>0.10190082971678824</v>
      </c>
      <c r="N292" s="34">
        <f t="shared" si="34"/>
        <v>0.1498843749107831</v>
      </c>
    </row>
    <row r="293" spans="1:14" hidden="1" outlineLevel="1" x14ac:dyDescent="0.25">
      <c r="A293" s="36"/>
      <c r="B293" s="50" t="s">
        <v>307</v>
      </c>
      <c r="C293" s="42">
        <f t="shared" si="28"/>
        <v>-50</v>
      </c>
      <c r="D293" s="48"/>
      <c r="E293" s="20">
        <v>1</v>
      </c>
      <c r="F293" s="14">
        <v>1</v>
      </c>
      <c r="G293" s="49">
        <f t="shared" si="29"/>
        <v>0</v>
      </c>
      <c r="H293" s="33">
        <f t="shared" si="30"/>
        <v>3.1407035175879399E-3</v>
      </c>
      <c r="I293" s="33">
        <f t="shared" si="31"/>
        <v>3.1682666413205334E-3</v>
      </c>
      <c r="J293" s="20">
        <v>7</v>
      </c>
      <c r="K293" s="14">
        <v>14</v>
      </c>
      <c r="L293" s="49">
        <f t="shared" si="32"/>
        <v>-50</v>
      </c>
      <c r="M293" s="33">
        <f t="shared" si="33"/>
        <v>2.308433035655397E-3</v>
      </c>
      <c r="N293" s="34">
        <f t="shared" si="34"/>
        <v>4.996145830359437E-3</v>
      </c>
    </row>
    <row r="294" spans="1:14" collapsed="1" x14ac:dyDescent="0.25">
      <c r="A294" s="36" t="s">
        <v>308</v>
      </c>
      <c r="B294" s="1" t="s">
        <v>309</v>
      </c>
      <c r="C294" s="42">
        <f t="shared" si="28"/>
        <v>12.151898734177214</v>
      </c>
      <c r="D294" s="48"/>
      <c r="E294" s="20">
        <v>326</v>
      </c>
      <c r="F294" s="14">
        <v>254</v>
      </c>
      <c r="G294" s="49">
        <f t="shared" si="29"/>
        <v>28.346456692913385</v>
      </c>
      <c r="H294" s="33">
        <f t="shared" si="30"/>
        <v>1.0238693467336684</v>
      </c>
      <c r="I294" s="33">
        <f t="shared" si="31"/>
        <v>0.80473972689541551</v>
      </c>
      <c r="J294" s="20">
        <v>2215</v>
      </c>
      <c r="K294" s="14">
        <v>1975</v>
      </c>
      <c r="L294" s="49">
        <f t="shared" si="32"/>
        <v>12.151898734177214</v>
      </c>
      <c r="M294" s="33">
        <f t="shared" si="33"/>
        <v>0.73045416771095784</v>
      </c>
      <c r="N294" s="34">
        <f t="shared" si="34"/>
        <v>0.70481342963999205</v>
      </c>
    </row>
    <row r="295" spans="1:14" hidden="1" outlineLevel="1" x14ac:dyDescent="0.25">
      <c r="A295" s="36"/>
      <c r="B295" s="50" t="s">
        <v>310</v>
      </c>
      <c r="C295" s="42">
        <f t="shared" si="28"/>
        <v>40</v>
      </c>
      <c r="D295" s="48"/>
      <c r="E295" s="20">
        <v>118</v>
      </c>
      <c r="F295" s="14">
        <v>137</v>
      </c>
      <c r="G295" s="49">
        <f t="shared" si="29"/>
        <v>-13.868613138686131</v>
      </c>
      <c r="H295" s="33">
        <f t="shared" si="30"/>
        <v>0.37060301507537685</v>
      </c>
      <c r="I295" s="33">
        <f t="shared" si="31"/>
        <v>0.43405252986091308</v>
      </c>
      <c r="J295" s="20">
        <v>966</v>
      </c>
      <c r="K295" s="14">
        <v>690</v>
      </c>
      <c r="L295" s="49">
        <f t="shared" si="32"/>
        <v>40</v>
      </c>
      <c r="M295" s="33">
        <f t="shared" si="33"/>
        <v>0.31856375892044481</v>
      </c>
      <c r="N295" s="34">
        <f t="shared" si="34"/>
        <v>0.24623861592485796</v>
      </c>
    </row>
    <row r="296" spans="1:14" hidden="1" outlineLevel="1" x14ac:dyDescent="0.25">
      <c r="A296" s="36"/>
      <c r="B296" s="50" t="s">
        <v>311</v>
      </c>
      <c r="C296" s="42">
        <f t="shared" si="28"/>
        <v>8.3182640144665463</v>
      </c>
      <c r="D296" s="48"/>
      <c r="E296" s="20">
        <v>110</v>
      </c>
      <c r="F296" s="14">
        <v>69</v>
      </c>
      <c r="G296" s="49">
        <f t="shared" si="29"/>
        <v>59.420289855072461</v>
      </c>
      <c r="H296" s="33">
        <f t="shared" si="30"/>
        <v>0.34547738693467339</v>
      </c>
      <c r="I296" s="33">
        <f t="shared" si="31"/>
        <v>0.21861039825111683</v>
      </c>
      <c r="J296" s="20">
        <v>599</v>
      </c>
      <c r="K296" s="14">
        <v>553</v>
      </c>
      <c r="L296" s="49">
        <f t="shared" si="32"/>
        <v>8.3182640144665463</v>
      </c>
      <c r="M296" s="33">
        <f t="shared" si="33"/>
        <v>0.19753591262251183</v>
      </c>
      <c r="N296" s="34">
        <f t="shared" si="34"/>
        <v>0.19734776029919776</v>
      </c>
    </row>
    <row r="297" spans="1:14" hidden="1" outlineLevel="1" x14ac:dyDescent="0.25">
      <c r="A297" s="36"/>
      <c r="B297" s="50" t="s">
        <v>312</v>
      </c>
      <c r="C297" s="42">
        <f t="shared" si="28"/>
        <v>-25.663716814159294</v>
      </c>
      <c r="D297" s="48"/>
      <c r="E297" s="20">
        <v>64</v>
      </c>
      <c r="F297" s="14">
        <v>48</v>
      </c>
      <c r="G297" s="49">
        <f t="shared" si="29"/>
        <v>33.333333333333329</v>
      </c>
      <c r="H297" s="33">
        <f t="shared" si="30"/>
        <v>0.20100502512562815</v>
      </c>
      <c r="I297" s="33">
        <f t="shared" si="31"/>
        <v>0.15207679878338562</v>
      </c>
      <c r="J297" s="20">
        <v>420</v>
      </c>
      <c r="K297" s="14">
        <v>565</v>
      </c>
      <c r="L297" s="49">
        <f t="shared" si="32"/>
        <v>-25.663716814159294</v>
      </c>
      <c r="M297" s="33">
        <f t="shared" si="33"/>
        <v>0.13850598213932383</v>
      </c>
      <c r="N297" s="34">
        <f t="shared" si="34"/>
        <v>0.20163017101093439</v>
      </c>
    </row>
    <row r="298" spans="1:14" hidden="1" outlineLevel="1" x14ac:dyDescent="0.25">
      <c r="A298" s="36"/>
      <c r="B298" s="50" t="s">
        <v>313</v>
      </c>
      <c r="C298" s="42" t="str">
        <f t="shared" si="28"/>
        <v/>
      </c>
      <c r="D298" s="48"/>
      <c r="E298" s="20">
        <v>34</v>
      </c>
      <c r="F298" s="14">
        <v>0</v>
      </c>
      <c r="G298" s="49" t="str">
        <f t="shared" si="29"/>
        <v/>
      </c>
      <c r="H298" s="33">
        <f t="shared" si="30"/>
        <v>0.10678391959798995</v>
      </c>
      <c r="I298" s="33" t="str">
        <f t="shared" si="31"/>
        <v/>
      </c>
      <c r="J298" s="20">
        <v>230</v>
      </c>
      <c r="K298" s="14">
        <v>0</v>
      </c>
      <c r="L298" s="49" t="str">
        <f t="shared" si="32"/>
        <v/>
      </c>
      <c r="M298" s="33">
        <f t="shared" si="33"/>
        <v>7.584851402867733E-2</v>
      </c>
      <c r="N298" s="34" t="str">
        <f t="shared" si="34"/>
        <v/>
      </c>
    </row>
    <row r="299" spans="1:14" hidden="1" outlineLevel="1" x14ac:dyDescent="0.25">
      <c r="A299" s="36"/>
      <c r="B299" s="50" t="s">
        <v>314</v>
      </c>
      <c r="C299" s="42">
        <f t="shared" si="28"/>
        <v>-100</v>
      </c>
      <c r="D299" s="48"/>
      <c r="E299" s="20">
        <v>0</v>
      </c>
      <c r="F299" s="14">
        <v>0</v>
      </c>
      <c r="G299" s="49" t="str">
        <f t="shared" si="29"/>
        <v/>
      </c>
      <c r="H299" s="33" t="str">
        <f t="shared" si="30"/>
        <v/>
      </c>
      <c r="I299" s="33" t="str">
        <f t="shared" si="31"/>
        <v/>
      </c>
      <c r="J299" s="20">
        <v>0</v>
      </c>
      <c r="K299" s="14">
        <v>141</v>
      </c>
      <c r="L299" s="49">
        <f t="shared" si="32"/>
        <v>-100</v>
      </c>
      <c r="M299" s="33" t="str">
        <f t="shared" si="33"/>
        <v/>
      </c>
      <c r="N299" s="34">
        <f t="shared" si="34"/>
        <v>5.0318325862905758E-2</v>
      </c>
    </row>
    <row r="300" spans="1:14" hidden="1" outlineLevel="1" x14ac:dyDescent="0.25">
      <c r="A300" s="36"/>
      <c r="B300" s="50" t="s">
        <v>315</v>
      </c>
      <c r="C300" s="42">
        <f t="shared" si="28"/>
        <v>-100</v>
      </c>
      <c r="D300" s="48"/>
      <c r="E300" s="20">
        <v>0</v>
      </c>
      <c r="F300" s="14">
        <v>0</v>
      </c>
      <c r="G300" s="49" t="str">
        <f t="shared" si="29"/>
        <v/>
      </c>
      <c r="H300" s="33" t="str">
        <f t="shared" si="30"/>
        <v/>
      </c>
      <c r="I300" s="33" t="str">
        <f t="shared" si="31"/>
        <v/>
      </c>
      <c r="J300" s="20">
        <v>0</v>
      </c>
      <c r="K300" s="14">
        <v>26</v>
      </c>
      <c r="L300" s="49">
        <f t="shared" si="32"/>
        <v>-100</v>
      </c>
      <c r="M300" s="33" t="str">
        <f t="shared" si="33"/>
        <v/>
      </c>
      <c r="N300" s="34">
        <f t="shared" si="34"/>
        <v>9.2785565420960975E-3</v>
      </c>
    </row>
    <row r="301" spans="1:14" collapsed="1" x14ac:dyDescent="0.25">
      <c r="A301" s="36" t="s">
        <v>316</v>
      </c>
      <c r="B301" s="1" t="s">
        <v>317</v>
      </c>
      <c r="C301" s="42">
        <f t="shared" si="28"/>
        <v>14.052287581699346</v>
      </c>
      <c r="D301" s="48"/>
      <c r="E301" s="20">
        <v>119</v>
      </c>
      <c r="F301" s="14">
        <v>164</v>
      </c>
      <c r="G301" s="49">
        <f t="shared" si="29"/>
        <v>-27.439024390243905</v>
      </c>
      <c r="H301" s="33">
        <f t="shared" si="30"/>
        <v>0.37374371859296479</v>
      </c>
      <c r="I301" s="33">
        <f t="shared" si="31"/>
        <v>0.51959572917656749</v>
      </c>
      <c r="J301" s="20">
        <v>1396</v>
      </c>
      <c r="K301" s="14">
        <v>1224</v>
      </c>
      <c r="L301" s="49">
        <f t="shared" si="32"/>
        <v>14.052287581699346</v>
      </c>
      <c r="M301" s="33">
        <f t="shared" si="33"/>
        <v>0.46036750253927633</v>
      </c>
      <c r="N301" s="34">
        <f t="shared" si="34"/>
        <v>0.43680589259713937</v>
      </c>
    </row>
    <row r="302" spans="1:14" hidden="1" outlineLevel="1" x14ac:dyDescent="0.25">
      <c r="A302" s="36"/>
      <c r="B302" s="50" t="s">
        <v>318</v>
      </c>
      <c r="C302" s="42">
        <f t="shared" si="28"/>
        <v>-12.330623306233063</v>
      </c>
      <c r="D302" s="48"/>
      <c r="E302" s="20">
        <v>63</v>
      </c>
      <c r="F302" s="14">
        <v>107</v>
      </c>
      <c r="G302" s="49">
        <f t="shared" si="29"/>
        <v>-41.121495327102799</v>
      </c>
      <c r="H302" s="33">
        <f t="shared" si="30"/>
        <v>0.19786432160804018</v>
      </c>
      <c r="I302" s="33">
        <f t="shared" si="31"/>
        <v>0.3390045306212971</v>
      </c>
      <c r="J302" s="20">
        <v>647</v>
      </c>
      <c r="K302" s="14">
        <v>738</v>
      </c>
      <c r="L302" s="49">
        <f t="shared" si="32"/>
        <v>-12.330623306233063</v>
      </c>
      <c r="M302" s="33">
        <f t="shared" si="33"/>
        <v>0.21336516772414885</v>
      </c>
      <c r="N302" s="34">
        <f t="shared" si="34"/>
        <v>0.26336825877180459</v>
      </c>
    </row>
    <row r="303" spans="1:14" hidden="1" outlineLevel="1" x14ac:dyDescent="0.25">
      <c r="A303" s="36"/>
      <c r="B303" s="50" t="s">
        <v>319</v>
      </c>
      <c r="C303" s="42">
        <f t="shared" si="28"/>
        <v>223.52941176470588</v>
      </c>
      <c r="D303" s="48"/>
      <c r="E303" s="20">
        <v>24</v>
      </c>
      <c r="F303" s="14">
        <v>3</v>
      </c>
      <c r="G303" s="49">
        <f t="shared" si="29"/>
        <v>700</v>
      </c>
      <c r="H303" s="33">
        <f t="shared" si="30"/>
        <v>7.5376884422110546E-2</v>
      </c>
      <c r="I303" s="33">
        <f t="shared" si="31"/>
        <v>9.5047999239616012E-3</v>
      </c>
      <c r="J303" s="20">
        <v>330</v>
      </c>
      <c r="K303" s="14">
        <v>102</v>
      </c>
      <c r="L303" s="49">
        <f t="shared" si="32"/>
        <v>223.52941176470588</v>
      </c>
      <c r="M303" s="33">
        <f t="shared" si="33"/>
        <v>0.10882612882375443</v>
      </c>
      <c r="N303" s="34">
        <f t="shared" si="34"/>
        <v>3.6400491049761612E-2</v>
      </c>
    </row>
    <row r="304" spans="1:14" hidden="1" outlineLevel="1" x14ac:dyDescent="0.25">
      <c r="A304" s="36"/>
      <c r="B304" s="50" t="s">
        <v>317</v>
      </c>
      <c r="C304" s="42">
        <f t="shared" si="28"/>
        <v>2.6819923371647509</v>
      </c>
      <c r="D304" s="48"/>
      <c r="E304" s="20">
        <v>23</v>
      </c>
      <c r="F304" s="14">
        <v>34</v>
      </c>
      <c r="G304" s="49">
        <f t="shared" si="29"/>
        <v>-32.352941176470587</v>
      </c>
      <c r="H304" s="33">
        <f t="shared" si="30"/>
        <v>7.2236180904522607E-2</v>
      </c>
      <c r="I304" s="33">
        <f t="shared" si="31"/>
        <v>0.10772106580489813</v>
      </c>
      <c r="J304" s="20">
        <v>268</v>
      </c>
      <c r="K304" s="14">
        <v>261</v>
      </c>
      <c r="L304" s="49">
        <f t="shared" si="32"/>
        <v>2.6819923371647509</v>
      </c>
      <c r="M304" s="33">
        <f t="shared" si="33"/>
        <v>8.8380007650806627E-2</v>
      </c>
      <c r="N304" s="34">
        <f t="shared" si="34"/>
        <v>9.3142432980272361E-2</v>
      </c>
    </row>
    <row r="305" spans="1:14" hidden="1" outlineLevel="1" x14ac:dyDescent="0.25">
      <c r="A305" s="36"/>
      <c r="B305" s="50" t="s">
        <v>320</v>
      </c>
      <c r="C305" s="42">
        <f t="shared" si="28"/>
        <v>22.76422764227642</v>
      </c>
      <c r="D305" s="48"/>
      <c r="E305" s="20">
        <v>9</v>
      </c>
      <c r="F305" s="14">
        <v>20</v>
      </c>
      <c r="G305" s="49">
        <f t="shared" si="29"/>
        <v>-55.000000000000007</v>
      </c>
      <c r="H305" s="33">
        <f t="shared" si="30"/>
        <v>2.8266331658291455E-2</v>
      </c>
      <c r="I305" s="33">
        <f t="shared" si="31"/>
        <v>6.3365332826410672E-2</v>
      </c>
      <c r="J305" s="20">
        <v>151</v>
      </c>
      <c r="K305" s="14">
        <v>123</v>
      </c>
      <c r="L305" s="49">
        <f t="shared" si="32"/>
        <v>22.76422764227642</v>
      </c>
      <c r="M305" s="33">
        <f t="shared" si="33"/>
        <v>4.9796198340566422E-2</v>
      </c>
      <c r="N305" s="34">
        <f t="shared" si="34"/>
        <v>4.3894709795300767E-2</v>
      </c>
    </row>
    <row r="306" spans="1:14" collapsed="1" x14ac:dyDescent="0.25">
      <c r="A306" s="36" t="s">
        <v>321</v>
      </c>
      <c r="B306" s="1" t="s">
        <v>322</v>
      </c>
      <c r="C306" s="42">
        <f t="shared" si="28"/>
        <v>1.8165304268846505</v>
      </c>
      <c r="D306" s="48"/>
      <c r="E306" s="20">
        <v>85</v>
      </c>
      <c r="F306" s="14">
        <v>81</v>
      </c>
      <c r="G306" s="49">
        <f t="shared" si="29"/>
        <v>4.9382716049382713</v>
      </c>
      <c r="H306" s="33">
        <f t="shared" si="30"/>
        <v>0.26695979899497485</v>
      </c>
      <c r="I306" s="33">
        <f t="shared" si="31"/>
        <v>0.25662959794696322</v>
      </c>
      <c r="J306" s="20">
        <v>1121</v>
      </c>
      <c r="K306" s="14">
        <v>1101</v>
      </c>
      <c r="L306" s="49">
        <f t="shared" si="32"/>
        <v>1.8165304268846505</v>
      </c>
      <c r="M306" s="33">
        <f t="shared" si="33"/>
        <v>0.36967906185281429</v>
      </c>
      <c r="N306" s="34">
        <f t="shared" si="34"/>
        <v>0.39291118280183857</v>
      </c>
    </row>
    <row r="307" spans="1:14" hidden="1" outlineLevel="1" x14ac:dyDescent="0.25">
      <c r="A307" s="36"/>
      <c r="B307" s="50" t="s">
        <v>323</v>
      </c>
      <c r="C307" s="42">
        <f t="shared" si="28"/>
        <v>13.802816901408452</v>
      </c>
      <c r="D307" s="48"/>
      <c r="E307" s="20">
        <v>46</v>
      </c>
      <c r="F307" s="14">
        <v>37</v>
      </c>
      <c r="G307" s="49">
        <f t="shared" si="29"/>
        <v>24.324324324324326</v>
      </c>
      <c r="H307" s="33">
        <f t="shared" si="30"/>
        <v>0.14447236180904521</v>
      </c>
      <c r="I307" s="33">
        <f t="shared" si="31"/>
        <v>0.11722586572885975</v>
      </c>
      <c r="J307" s="20">
        <v>404</v>
      </c>
      <c r="K307" s="14">
        <v>355</v>
      </c>
      <c r="L307" s="49">
        <f t="shared" si="32"/>
        <v>13.802816901408452</v>
      </c>
      <c r="M307" s="33">
        <f t="shared" si="33"/>
        <v>0.13322956377211148</v>
      </c>
      <c r="N307" s="34">
        <f t="shared" si="34"/>
        <v>0.12668798355554287</v>
      </c>
    </row>
    <row r="308" spans="1:14" hidden="1" outlineLevel="1" x14ac:dyDescent="0.25">
      <c r="A308" s="36"/>
      <c r="B308" s="50">
        <v>911</v>
      </c>
      <c r="C308" s="42">
        <f t="shared" si="28"/>
        <v>21.395348837209301</v>
      </c>
      <c r="D308" s="48"/>
      <c r="E308" s="20">
        <v>7</v>
      </c>
      <c r="F308" s="14">
        <v>10</v>
      </c>
      <c r="G308" s="49">
        <f t="shared" si="29"/>
        <v>-30</v>
      </c>
      <c r="H308" s="33">
        <f t="shared" si="30"/>
        <v>2.1984924623115579E-2</v>
      </c>
      <c r="I308" s="33">
        <f t="shared" si="31"/>
        <v>3.1682666413205336E-2</v>
      </c>
      <c r="J308" s="20">
        <v>261</v>
      </c>
      <c r="K308" s="14">
        <v>215</v>
      </c>
      <c r="L308" s="49">
        <f t="shared" si="32"/>
        <v>21.395348837209301</v>
      </c>
      <c r="M308" s="33">
        <f t="shared" si="33"/>
        <v>8.6071574615151233E-2</v>
      </c>
      <c r="N308" s="34">
        <f t="shared" si="34"/>
        <v>7.6726525251948494E-2</v>
      </c>
    </row>
    <row r="309" spans="1:14" hidden="1" outlineLevel="1" x14ac:dyDescent="0.25">
      <c r="A309" s="36"/>
      <c r="B309" s="50" t="s">
        <v>324</v>
      </c>
      <c r="C309" s="42">
        <f t="shared" si="28"/>
        <v>-16.987179487179489</v>
      </c>
      <c r="D309" s="48"/>
      <c r="E309" s="20">
        <v>27</v>
      </c>
      <c r="F309" s="14">
        <v>17</v>
      </c>
      <c r="G309" s="49">
        <f t="shared" si="29"/>
        <v>58.82352941176471</v>
      </c>
      <c r="H309" s="33">
        <f t="shared" si="30"/>
        <v>8.4798994974874364E-2</v>
      </c>
      <c r="I309" s="33">
        <f t="shared" si="31"/>
        <v>5.3860532902449063E-2</v>
      </c>
      <c r="J309" s="20">
        <v>259</v>
      </c>
      <c r="K309" s="14">
        <v>312</v>
      </c>
      <c r="L309" s="49">
        <f t="shared" si="32"/>
        <v>-16.987179487179489</v>
      </c>
      <c r="M309" s="33">
        <f t="shared" si="33"/>
        <v>8.5412022319249686E-2</v>
      </c>
      <c r="N309" s="34">
        <f t="shared" si="34"/>
        <v>0.11134267850515317</v>
      </c>
    </row>
    <row r="310" spans="1:14" hidden="1" outlineLevel="1" x14ac:dyDescent="0.25">
      <c r="A310" s="36"/>
      <c r="B310" s="50" t="s">
        <v>325</v>
      </c>
      <c r="C310" s="42">
        <f t="shared" si="28"/>
        <v>104.65116279069768</v>
      </c>
      <c r="D310" s="48"/>
      <c r="E310" s="20">
        <v>2</v>
      </c>
      <c r="F310" s="14">
        <v>3</v>
      </c>
      <c r="G310" s="49">
        <f t="shared" si="29"/>
        <v>-33.333333333333329</v>
      </c>
      <c r="H310" s="33">
        <f t="shared" si="30"/>
        <v>6.2814070351758797E-3</v>
      </c>
      <c r="I310" s="33">
        <f t="shared" si="31"/>
        <v>9.5047999239616012E-3</v>
      </c>
      <c r="J310" s="20">
        <v>88</v>
      </c>
      <c r="K310" s="14">
        <v>43</v>
      </c>
      <c r="L310" s="49">
        <f t="shared" si="32"/>
        <v>104.65116279069768</v>
      </c>
      <c r="M310" s="33">
        <f t="shared" si="33"/>
        <v>2.9020301019667852E-2</v>
      </c>
      <c r="N310" s="34">
        <f t="shared" si="34"/>
        <v>1.5345305050389699E-2</v>
      </c>
    </row>
    <row r="311" spans="1:14" hidden="1" outlineLevel="1" x14ac:dyDescent="0.25">
      <c r="A311" s="36"/>
      <c r="B311" s="50" t="s">
        <v>326</v>
      </c>
      <c r="C311" s="42">
        <f t="shared" si="28"/>
        <v>-1.2195121951219512</v>
      </c>
      <c r="D311" s="48"/>
      <c r="E311" s="20">
        <v>0</v>
      </c>
      <c r="F311" s="14">
        <v>5</v>
      </c>
      <c r="G311" s="49">
        <f t="shared" si="29"/>
        <v>-100</v>
      </c>
      <c r="H311" s="33" t="str">
        <f t="shared" si="30"/>
        <v/>
      </c>
      <c r="I311" s="33">
        <f t="shared" si="31"/>
        <v>1.5841333206602668E-2</v>
      </c>
      <c r="J311" s="20">
        <v>81</v>
      </c>
      <c r="K311" s="14">
        <v>82</v>
      </c>
      <c r="L311" s="49">
        <f t="shared" si="32"/>
        <v>-1.2195121951219512</v>
      </c>
      <c r="M311" s="33">
        <f t="shared" si="33"/>
        <v>2.6711867984012452E-2</v>
      </c>
      <c r="N311" s="34">
        <f t="shared" si="34"/>
        <v>2.9263139863533846E-2</v>
      </c>
    </row>
    <row r="312" spans="1:14" hidden="1" outlineLevel="1" x14ac:dyDescent="0.25">
      <c r="A312" s="36"/>
      <c r="B312" s="50" t="s">
        <v>327</v>
      </c>
      <c r="C312" s="42">
        <f t="shared" si="28"/>
        <v>-70.212765957446805</v>
      </c>
      <c r="D312" s="48"/>
      <c r="E312" s="20">
        <v>3</v>
      </c>
      <c r="F312" s="14">
        <v>9</v>
      </c>
      <c r="G312" s="49">
        <f t="shared" si="29"/>
        <v>-66.666666666666657</v>
      </c>
      <c r="H312" s="33">
        <f t="shared" si="30"/>
        <v>9.4221105527638183E-3</v>
      </c>
      <c r="I312" s="33">
        <f t="shared" si="31"/>
        <v>2.8514399771884805E-2</v>
      </c>
      <c r="J312" s="20">
        <v>28</v>
      </c>
      <c r="K312" s="14">
        <v>94</v>
      </c>
      <c r="L312" s="49">
        <f t="shared" si="32"/>
        <v>-70.212765957446805</v>
      </c>
      <c r="M312" s="33">
        <f t="shared" si="33"/>
        <v>9.2337321426215879E-3</v>
      </c>
      <c r="N312" s="34">
        <f t="shared" si="34"/>
        <v>3.3545550575270505E-2</v>
      </c>
    </row>
    <row r="313" spans="1:14" collapsed="1" x14ac:dyDescent="0.25">
      <c r="A313" s="36" t="s">
        <v>328</v>
      </c>
      <c r="B313" s="1" t="s">
        <v>329</v>
      </c>
      <c r="C313" s="42">
        <f t="shared" si="28"/>
        <v>-18.81091617933723</v>
      </c>
      <c r="D313" s="48"/>
      <c r="E313" s="20">
        <v>72</v>
      </c>
      <c r="F313" s="14">
        <v>142</v>
      </c>
      <c r="G313" s="49">
        <f t="shared" si="29"/>
        <v>-49.295774647887328</v>
      </c>
      <c r="H313" s="33">
        <f t="shared" si="30"/>
        <v>0.22613065326633164</v>
      </c>
      <c r="I313" s="33">
        <f t="shared" si="31"/>
        <v>0.44989386306751578</v>
      </c>
      <c r="J313" s="20">
        <v>833</v>
      </c>
      <c r="K313" s="14">
        <v>1026</v>
      </c>
      <c r="L313" s="49">
        <f t="shared" si="32"/>
        <v>-18.81091617933723</v>
      </c>
      <c r="M313" s="33">
        <f t="shared" si="33"/>
        <v>0.27470353124299229</v>
      </c>
      <c r="N313" s="34">
        <f t="shared" si="34"/>
        <v>0.36614611585348444</v>
      </c>
    </row>
    <row r="314" spans="1:14" hidden="1" outlineLevel="1" x14ac:dyDescent="0.25">
      <c r="A314" s="36"/>
      <c r="B314" s="50" t="s">
        <v>330</v>
      </c>
      <c r="C314" s="42">
        <f t="shared" si="28"/>
        <v>-19.390581717451525</v>
      </c>
      <c r="D314" s="48"/>
      <c r="E314" s="20">
        <v>16</v>
      </c>
      <c r="F314" s="14">
        <v>63</v>
      </c>
      <c r="G314" s="49">
        <f t="shared" si="29"/>
        <v>-74.603174603174608</v>
      </c>
      <c r="H314" s="33">
        <f t="shared" si="30"/>
        <v>5.0251256281407038E-2</v>
      </c>
      <c r="I314" s="33">
        <f t="shared" si="31"/>
        <v>0.19960079840319359</v>
      </c>
      <c r="J314" s="20">
        <v>291</v>
      </c>
      <c r="K314" s="14">
        <v>361</v>
      </c>
      <c r="L314" s="49">
        <f t="shared" si="32"/>
        <v>-19.390581717451525</v>
      </c>
      <c r="M314" s="33">
        <f t="shared" si="33"/>
        <v>9.596485905367437E-2</v>
      </c>
      <c r="N314" s="34">
        <f t="shared" si="34"/>
        <v>0.12882918891141121</v>
      </c>
    </row>
    <row r="315" spans="1:14" hidden="1" outlineLevel="1" x14ac:dyDescent="0.25">
      <c r="A315" s="36"/>
      <c r="B315" s="50" t="s">
        <v>331</v>
      </c>
      <c r="C315" s="42">
        <f t="shared" si="28"/>
        <v>-8.75</v>
      </c>
      <c r="D315" s="48"/>
      <c r="E315" s="20">
        <v>30</v>
      </c>
      <c r="F315" s="14">
        <v>37</v>
      </c>
      <c r="G315" s="49">
        <f t="shared" si="29"/>
        <v>-18.918918918918919</v>
      </c>
      <c r="H315" s="33">
        <f t="shared" si="30"/>
        <v>9.4221105527638183E-2</v>
      </c>
      <c r="I315" s="33">
        <f t="shared" si="31"/>
        <v>0.11722586572885975</v>
      </c>
      <c r="J315" s="20">
        <v>219</v>
      </c>
      <c r="K315" s="14">
        <v>240</v>
      </c>
      <c r="L315" s="49">
        <f t="shared" si="32"/>
        <v>-8.75</v>
      </c>
      <c r="M315" s="33">
        <f t="shared" si="33"/>
        <v>7.2220976401218856E-2</v>
      </c>
      <c r="N315" s="34">
        <f t="shared" si="34"/>
        <v>8.5648214234733205E-2</v>
      </c>
    </row>
    <row r="316" spans="1:14" hidden="1" outlineLevel="1" x14ac:dyDescent="0.25">
      <c r="A316" s="36"/>
      <c r="B316" s="50" t="s">
        <v>332</v>
      </c>
      <c r="C316" s="42">
        <f t="shared" si="28"/>
        <v>-20.779220779220779</v>
      </c>
      <c r="D316" s="48"/>
      <c r="E316" s="20">
        <v>11</v>
      </c>
      <c r="F316" s="14">
        <v>19</v>
      </c>
      <c r="G316" s="49">
        <f t="shared" si="29"/>
        <v>-42.105263157894733</v>
      </c>
      <c r="H316" s="33">
        <f t="shared" si="30"/>
        <v>3.4547738693467341E-2</v>
      </c>
      <c r="I316" s="33">
        <f t="shared" si="31"/>
        <v>6.0197066185090138E-2</v>
      </c>
      <c r="J316" s="20">
        <v>183</v>
      </c>
      <c r="K316" s="14">
        <v>231</v>
      </c>
      <c r="L316" s="49">
        <f t="shared" si="32"/>
        <v>-20.779220779220779</v>
      </c>
      <c r="M316" s="33">
        <f t="shared" si="33"/>
        <v>6.0349035074991092E-2</v>
      </c>
      <c r="N316" s="34">
        <f t="shared" si="34"/>
        <v>8.243640620093072E-2</v>
      </c>
    </row>
    <row r="317" spans="1:14" hidden="1" outlineLevel="1" x14ac:dyDescent="0.25">
      <c r="A317" s="36"/>
      <c r="B317" s="50" t="s">
        <v>333</v>
      </c>
      <c r="C317" s="42">
        <f t="shared" si="28"/>
        <v>-27.835051546391753</v>
      </c>
      <c r="D317" s="48"/>
      <c r="E317" s="20">
        <v>15</v>
      </c>
      <c r="F317" s="14">
        <v>23</v>
      </c>
      <c r="G317" s="49">
        <f t="shared" si="29"/>
        <v>-34.782608695652172</v>
      </c>
      <c r="H317" s="33">
        <f t="shared" si="30"/>
        <v>4.7110552763819091E-2</v>
      </c>
      <c r="I317" s="33">
        <f t="shared" si="31"/>
        <v>7.2870132750372268E-2</v>
      </c>
      <c r="J317" s="20">
        <v>140</v>
      </c>
      <c r="K317" s="14">
        <v>194</v>
      </c>
      <c r="L317" s="49">
        <f t="shared" si="32"/>
        <v>-27.835051546391753</v>
      </c>
      <c r="M317" s="33">
        <f t="shared" si="33"/>
        <v>4.6168660713107941E-2</v>
      </c>
      <c r="N317" s="34">
        <f t="shared" si="34"/>
        <v>6.9232306506409338E-2</v>
      </c>
    </row>
    <row r="318" spans="1:14" collapsed="1" x14ac:dyDescent="0.25">
      <c r="A318" s="36" t="s">
        <v>334</v>
      </c>
      <c r="B318" s="1" t="s">
        <v>335</v>
      </c>
      <c r="C318" s="42">
        <f t="shared" si="28"/>
        <v>7.1059431524547803</v>
      </c>
      <c r="D318" s="48"/>
      <c r="E318" s="20">
        <v>70</v>
      </c>
      <c r="F318" s="14">
        <v>54</v>
      </c>
      <c r="G318" s="49">
        <f t="shared" si="29"/>
        <v>29.629629629629626</v>
      </c>
      <c r="H318" s="33">
        <f t="shared" si="30"/>
        <v>0.21984924623115579</v>
      </c>
      <c r="I318" s="33">
        <f t="shared" si="31"/>
        <v>0.17108639863130881</v>
      </c>
      <c r="J318" s="20">
        <v>829</v>
      </c>
      <c r="K318" s="14">
        <v>774</v>
      </c>
      <c r="L318" s="49">
        <f t="shared" si="32"/>
        <v>7.1059431524547803</v>
      </c>
      <c r="M318" s="33">
        <f t="shared" si="33"/>
        <v>0.27338442665118917</v>
      </c>
      <c r="N318" s="34">
        <f t="shared" si="34"/>
        <v>0.27621549090701458</v>
      </c>
    </row>
    <row r="319" spans="1:14" hidden="1" outlineLevel="1" x14ac:dyDescent="0.25">
      <c r="A319" s="36"/>
      <c r="B319" s="50" t="s">
        <v>336</v>
      </c>
      <c r="C319" s="42">
        <f t="shared" si="28"/>
        <v>-15.374677002583978</v>
      </c>
      <c r="D319" s="48"/>
      <c r="E319" s="20">
        <v>35</v>
      </c>
      <c r="F319" s="14">
        <v>54</v>
      </c>
      <c r="G319" s="49">
        <f t="shared" si="29"/>
        <v>-35.185185185185183</v>
      </c>
      <c r="H319" s="33">
        <f t="shared" si="30"/>
        <v>0.10992462311557789</v>
      </c>
      <c r="I319" s="33">
        <f t="shared" si="31"/>
        <v>0.17108639863130881</v>
      </c>
      <c r="J319" s="20">
        <v>655</v>
      </c>
      <c r="K319" s="14">
        <v>774</v>
      </c>
      <c r="L319" s="49">
        <f t="shared" si="32"/>
        <v>-15.374677002583978</v>
      </c>
      <c r="M319" s="33">
        <f t="shared" si="33"/>
        <v>0.21600337690775503</v>
      </c>
      <c r="N319" s="34">
        <f t="shared" si="34"/>
        <v>0.27621549090701458</v>
      </c>
    </row>
    <row r="320" spans="1:14" hidden="1" outlineLevel="1" x14ac:dyDescent="0.25">
      <c r="A320" s="36"/>
      <c r="B320" s="50" t="s">
        <v>337</v>
      </c>
      <c r="C320" s="42" t="str">
        <f t="shared" si="28"/>
        <v/>
      </c>
      <c r="D320" s="48"/>
      <c r="E320" s="20">
        <v>35</v>
      </c>
      <c r="F320" s="14">
        <v>0</v>
      </c>
      <c r="G320" s="49" t="str">
        <f t="shared" si="29"/>
        <v/>
      </c>
      <c r="H320" s="33">
        <f t="shared" si="30"/>
        <v>0.10992462311557789</v>
      </c>
      <c r="I320" s="33" t="str">
        <f t="shared" si="31"/>
        <v/>
      </c>
      <c r="J320" s="20">
        <v>174</v>
      </c>
      <c r="K320" s="14">
        <v>0</v>
      </c>
      <c r="L320" s="49" t="str">
        <f t="shared" si="32"/>
        <v/>
      </c>
      <c r="M320" s="33">
        <f t="shared" si="33"/>
        <v>5.7381049743434158E-2</v>
      </c>
      <c r="N320" s="34" t="str">
        <f t="shared" si="34"/>
        <v/>
      </c>
    </row>
    <row r="321" spans="1:14" collapsed="1" x14ac:dyDescent="0.25">
      <c r="A321" s="36" t="s">
        <v>338</v>
      </c>
      <c r="B321" s="1" t="s">
        <v>339</v>
      </c>
      <c r="C321" s="42">
        <f t="shared" si="28"/>
        <v>242.75362318840581</v>
      </c>
      <c r="D321" s="48"/>
      <c r="E321" s="20">
        <v>36</v>
      </c>
      <c r="F321" s="14">
        <v>10</v>
      </c>
      <c r="G321" s="49">
        <f t="shared" si="29"/>
        <v>260</v>
      </c>
      <c r="H321" s="33">
        <f t="shared" si="30"/>
        <v>0.11306532663316582</v>
      </c>
      <c r="I321" s="33">
        <f t="shared" si="31"/>
        <v>3.1682666413205336E-2</v>
      </c>
      <c r="J321" s="20">
        <v>473</v>
      </c>
      <c r="K321" s="14">
        <v>138</v>
      </c>
      <c r="L321" s="49">
        <f t="shared" si="32"/>
        <v>242.75362318840581</v>
      </c>
      <c r="M321" s="33">
        <f t="shared" si="33"/>
        <v>0.15598411798071471</v>
      </c>
      <c r="N321" s="34">
        <f t="shared" si="34"/>
        <v>4.9247723184971594E-2</v>
      </c>
    </row>
    <row r="322" spans="1:14" hidden="1" outlineLevel="1" x14ac:dyDescent="0.25">
      <c r="A322" s="36"/>
      <c r="B322" s="50" t="s">
        <v>340</v>
      </c>
      <c r="C322" s="42" t="str">
        <f t="shared" si="28"/>
        <v/>
      </c>
      <c r="D322" s="48"/>
      <c r="E322" s="20">
        <v>10</v>
      </c>
      <c r="F322" s="14">
        <v>0</v>
      </c>
      <c r="G322" s="49" t="str">
        <f t="shared" si="29"/>
        <v/>
      </c>
      <c r="H322" s="33">
        <f t="shared" si="30"/>
        <v>3.1407035175879394E-2</v>
      </c>
      <c r="I322" s="33" t="str">
        <f t="shared" si="31"/>
        <v/>
      </c>
      <c r="J322" s="20">
        <v>252</v>
      </c>
      <c r="K322" s="14">
        <v>0</v>
      </c>
      <c r="L322" s="49" t="str">
        <f t="shared" si="32"/>
        <v/>
      </c>
      <c r="M322" s="33">
        <f t="shared" si="33"/>
        <v>8.3103589283594292E-2</v>
      </c>
      <c r="N322" s="34" t="str">
        <f t="shared" si="34"/>
        <v/>
      </c>
    </row>
    <row r="323" spans="1:14" hidden="1" outlineLevel="1" x14ac:dyDescent="0.25">
      <c r="A323" s="36"/>
      <c r="B323" s="50" t="s">
        <v>341</v>
      </c>
      <c r="C323" s="42" t="str">
        <f t="shared" si="28"/>
        <v/>
      </c>
      <c r="D323" s="48"/>
      <c r="E323" s="20">
        <v>20</v>
      </c>
      <c r="F323" s="14">
        <v>0</v>
      </c>
      <c r="G323" s="49" t="str">
        <f t="shared" si="29"/>
        <v/>
      </c>
      <c r="H323" s="33">
        <f t="shared" si="30"/>
        <v>6.2814070351758788E-2</v>
      </c>
      <c r="I323" s="33" t="str">
        <f t="shared" si="31"/>
        <v/>
      </c>
      <c r="J323" s="20">
        <v>119</v>
      </c>
      <c r="K323" s="14">
        <v>0</v>
      </c>
      <c r="L323" s="49" t="str">
        <f t="shared" si="32"/>
        <v/>
      </c>
      <c r="M323" s="33">
        <f t="shared" si="33"/>
        <v>3.9243361606141752E-2</v>
      </c>
      <c r="N323" s="34" t="str">
        <f t="shared" si="34"/>
        <v/>
      </c>
    </row>
    <row r="324" spans="1:14" hidden="1" outlineLevel="1" x14ac:dyDescent="0.25">
      <c r="A324" s="36"/>
      <c r="B324" s="50" t="s">
        <v>342</v>
      </c>
      <c r="C324" s="42">
        <f t="shared" si="28"/>
        <v>-21.100917431192663</v>
      </c>
      <c r="D324" s="48"/>
      <c r="E324" s="20">
        <v>6</v>
      </c>
      <c r="F324" s="14">
        <v>7</v>
      </c>
      <c r="G324" s="49">
        <f t="shared" si="29"/>
        <v>-14.285714285714285</v>
      </c>
      <c r="H324" s="33">
        <f t="shared" si="30"/>
        <v>1.8844221105527637E-2</v>
      </c>
      <c r="I324" s="33">
        <f t="shared" si="31"/>
        <v>2.2177866489243733E-2</v>
      </c>
      <c r="J324" s="20">
        <v>86</v>
      </c>
      <c r="K324" s="14">
        <v>109</v>
      </c>
      <c r="L324" s="49">
        <f t="shared" si="32"/>
        <v>-21.100917431192663</v>
      </c>
      <c r="M324" s="33">
        <f t="shared" si="33"/>
        <v>2.8360748723766309E-2</v>
      </c>
      <c r="N324" s="34">
        <f t="shared" si="34"/>
        <v>3.8898563964941332E-2</v>
      </c>
    </row>
    <row r="325" spans="1:14" hidden="1" outlineLevel="1" x14ac:dyDescent="0.25">
      <c r="A325" s="36"/>
      <c r="B325" s="50" t="s">
        <v>343</v>
      </c>
      <c r="C325" s="42">
        <f t="shared" si="28"/>
        <v>-52</v>
      </c>
      <c r="D325" s="48"/>
      <c r="E325" s="20">
        <v>0</v>
      </c>
      <c r="F325" s="14">
        <v>1</v>
      </c>
      <c r="G325" s="49">
        <f t="shared" si="29"/>
        <v>-100</v>
      </c>
      <c r="H325" s="33" t="str">
        <f t="shared" si="30"/>
        <v/>
      </c>
      <c r="I325" s="33">
        <f t="shared" si="31"/>
        <v>3.1682666413205334E-3</v>
      </c>
      <c r="J325" s="20">
        <v>12</v>
      </c>
      <c r="K325" s="14">
        <v>25</v>
      </c>
      <c r="L325" s="49">
        <f t="shared" si="32"/>
        <v>-52</v>
      </c>
      <c r="M325" s="33">
        <f t="shared" si="33"/>
        <v>3.9573137754092529E-3</v>
      </c>
      <c r="N325" s="34">
        <f t="shared" si="34"/>
        <v>8.9216889827847083E-3</v>
      </c>
    </row>
    <row r="326" spans="1:14" hidden="1" outlineLevel="1" x14ac:dyDescent="0.25">
      <c r="A326" s="36"/>
      <c r="B326" s="50" t="s">
        <v>344</v>
      </c>
      <c r="C326" s="42">
        <f t="shared" si="28"/>
        <v>33.333333333333329</v>
      </c>
      <c r="D326" s="48"/>
      <c r="E326" s="20">
        <v>0</v>
      </c>
      <c r="F326" s="14">
        <v>2</v>
      </c>
      <c r="G326" s="49">
        <f t="shared" si="29"/>
        <v>-100</v>
      </c>
      <c r="H326" s="33" t="str">
        <f t="shared" si="30"/>
        <v/>
      </c>
      <c r="I326" s="33">
        <f t="shared" si="31"/>
        <v>6.3365332826410669E-3</v>
      </c>
      <c r="J326" s="20">
        <v>4</v>
      </c>
      <c r="K326" s="14">
        <v>3</v>
      </c>
      <c r="L326" s="49">
        <f t="shared" si="32"/>
        <v>33.333333333333329</v>
      </c>
      <c r="M326" s="33">
        <f t="shared" si="33"/>
        <v>1.3191045918030839E-3</v>
      </c>
      <c r="N326" s="34">
        <f t="shared" si="34"/>
        <v>1.0706026779341651E-3</v>
      </c>
    </row>
    <row r="327" spans="1:14" hidden="1" outlineLevel="1" x14ac:dyDescent="0.25">
      <c r="A327" s="36"/>
      <c r="B327" s="50" t="s">
        <v>345</v>
      </c>
      <c r="C327" s="42">
        <f t="shared" si="28"/>
        <v>-100</v>
      </c>
      <c r="D327" s="48"/>
      <c r="E327" s="20">
        <v>0</v>
      </c>
      <c r="F327" s="14">
        <v>0</v>
      </c>
      <c r="G327" s="49" t="str">
        <f t="shared" si="29"/>
        <v/>
      </c>
      <c r="H327" s="33" t="str">
        <f t="shared" si="30"/>
        <v/>
      </c>
      <c r="I327" s="33" t="str">
        <f t="shared" si="31"/>
        <v/>
      </c>
      <c r="J327" s="20">
        <v>0</v>
      </c>
      <c r="K327" s="14">
        <v>1</v>
      </c>
      <c r="L327" s="49">
        <f t="shared" si="32"/>
        <v>-100</v>
      </c>
      <c r="M327" s="33" t="str">
        <f t="shared" si="33"/>
        <v/>
      </c>
      <c r="N327" s="34">
        <f t="shared" si="34"/>
        <v>3.5686755931138835E-4</v>
      </c>
    </row>
    <row r="328" spans="1:14" collapsed="1" x14ac:dyDescent="0.25">
      <c r="A328" s="36" t="s">
        <v>346</v>
      </c>
      <c r="B328" s="1" t="s">
        <v>347</v>
      </c>
      <c r="C328" s="42">
        <f t="shared" si="28"/>
        <v>26.099706744868033</v>
      </c>
      <c r="D328" s="48"/>
      <c r="E328" s="20">
        <v>33</v>
      </c>
      <c r="F328" s="14">
        <v>29</v>
      </c>
      <c r="G328" s="49">
        <f t="shared" si="29"/>
        <v>13.793103448275861</v>
      </c>
      <c r="H328" s="33">
        <f t="shared" si="30"/>
        <v>0.10364321608040201</v>
      </c>
      <c r="I328" s="33">
        <f t="shared" si="31"/>
        <v>9.1879732598295474E-2</v>
      </c>
      <c r="J328" s="20">
        <v>430</v>
      </c>
      <c r="K328" s="14">
        <v>341</v>
      </c>
      <c r="L328" s="49">
        <f t="shared" si="32"/>
        <v>26.099706744868033</v>
      </c>
      <c r="M328" s="33">
        <f t="shared" si="33"/>
        <v>0.14180374361883152</v>
      </c>
      <c r="N328" s="34">
        <f t="shared" si="34"/>
        <v>0.12169183772518344</v>
      </c>
    </row>
    <row r="329" spans="1:14" hidden="1" outlineLevel="1" x14ac:dyDescent="0.25">
      <c r="A329" s="36"/>
      <c r="B329" s="50" t="s">
        <v>348</v>
      </c>
      <c r="C329" s="42">
        <f t="shared" si="28"/>
        <v>-3.7735849056603774</v>
      </c>
      <c r="D329" s="48"/>
      <c r="E329" s="20">
        <v>15</v>
      </c>
      <c r="F329" s="14">
        <v>18</v>
      </c>
      <c r="G329" s="49">
        <f t="shared" si="29"/>
        <v>-16.666666666666664</v>
      </c>
      <c r="H329" s="33">
        <f t="shared" si="30"/>
        <v>4.7110552763819091E-2</v>
      </c>
      <c r="I329" s="33">
        <f t="shared" si="31"/>
        <v>5.7028799543769611E-2</v>
      </c>
      <c r="J329" s="20">
        <v>204</v>
      </c>
      <c r="K329" s="14">
        <v>212</v>
      </c>
      <c r="L329" s="49">
        <f t="shared" si="32"/>
        <v>-3.7735849056603774</v>
      </c>
      <c r="M329" s="33">
        <f t="shared" si="33"/>
        <v>6.7274334181957288E-2</v>
      </c>
      <c r="N329" s="34">
        <f t="shared" si="34"/>
        <v>7.5655922574014337E-2</v>
      </c>
    </row>
    <row r="330" spans="1:14" hidden="1" outlineLevel="1" x14ac:dyDescent="0.25">
      <c r="A330" s="36"/>
      <c r="B330" s="50" t="s">
        <v>349</v>
      </c>
      <c r="C330" s="42" t="str">
        <f t="shared" ref="C330:C393" si="35">IF(K330=0,"",SUM(((J330-K330)/K330)*100))</f>
        <v/>
      </c>
      <c r="D330" s="48"/>
      <c r="E330" s="20">
        <v>13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93" si="37">IF(E330=0,"",SUM((E330/CntPeriod)*100))</f>
        <v>4.0829145728643219E-2</v>
      </c>
      <c r="I330" s="33" t="str">
        <f t="shared" ref="I330:I393" si="38">IF(F330=0,"",SUM((F330/CntPeriodPrevYear)*100))</f>
        <v/>
      </c>
      <c r="J330" s="20">
        <v>161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93" si="40">IF(J330=0,"",SUM((J330/CntYearAck)*100))</f>
        <v>5.3093959820074137E-2</v>
      </c>
      <c r="N330" s="34" t="str">
        <f t="shared" ref="N330:N393" si="41">IF(K330=0,"",SUM((K330/CntPrevYearAck)*100))</f>
        <v/>
      </c>
    </row>
    <row r="331" spans="1:14" hidden="1" outlineLevel="1" x14ac:dyDescent="0.25">
      <c r="A331" s="36"/>
      <c r="B331" s="50" t="s">
        <v>350</v>
      </c>
      <c r="C331" s="42">
        <f t="shared" si="35"/>
        <v>-47.540983606557376</v>
      </c>
      <c r="D331" s="48"/>
      <c r="E331" s="20">
        <v>5</v>
      </c>
      <c r="F331" s="14">
        <v>11</v>
      </c>
      <c r="G331" s="49">
        <f t="shared" si="36"/>
        <v>-54.54545454545454</v>
      </c>
      <c r="H331" s="33">
        <f t="shared" si="37"/>
        <v>1.5703517587939697E-2</v>
      </c>
      <c r="I331" s="33">
        <f t="shared" si="38"/>
        <v>3.4850933054525871E-2</v>
      </c>
      <c r="J331" s="20">
        <v>64</v>
      </c>
      <c r="K331" s="14">
        <v>122</v>
      </c>
      <c r="L331" s="49">
        <f t="shared" si="39"/>
        <v>-47.540983606557376</v>
      </c>
      <c r="M331" s="33">
        <f t="shared" si="40"/>
        <v>2.1105673468849343E-2</v>
      </c>
      <c r="N331" s="34">
        <f t="shared" si="41"/>
        <v>4.3537842235989381E-2</v>
      </c>
    </row>
    <row r="332" spans="1:14" hidden="1" outlineLevel="1" x14ac:dyDescent="0.25">
      <c r="A332" s="36"/>
      <c r="B332" s="50" t="s">
        <v>351</v>
      </c>
      <c r="C332" s="42" t="str">
        <f t="shared" si="35"/>
        <v/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1</v>
      </c>
      <c r="K332" s="14">
        <v>0</v>
      </c>
      <c r="L332" s="49" t="str">
        <f t="shared" si="39"/>
        <v/>
      </c>
      <c r="M332" s="33">
        <f t="shared" si="40"/>
        <v>3.2977614795077099E-4</v>
      </c>
      <c r="N332" s="34" t="str">
        <f t="shared" si="41"/>
        <v/>
      </c>
    </row>
    <row r="333" spans="1:14" hidden="1" outlineLevel="1" x14ac:dyDescent="0.25">
      <c r="A333" s="36"/>
      <c r="B333" s="50" t="s">
        <v>352</v>
      </c>
      <c r="C333" s="42">
        <f t="shared" si="35"/>
        <v>-100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0</v>
      </c>
      <c r="K333" s="14">
        <v>7</v>
      </c>
      <c r="L333" s="49">
        <f t="shared" si="39"/>
        <v>-100</v>
      </c>
      <c r="M333" s="33" t="str">
        <f t="shared" si="40"/>
        <v/>
      </c>
      <c r="N333" s="34">
        <f t="shared" si="41"/>
        <v>2.4980729151797185E-3</v>
      </c>
    </row>
    <row r="334" spans="1:14" collapsed="1" x14ac:dyDescent="0.25">
      <c r="A334" s="36" t="s">
        <v>353</v>
      </c>
      <c r="B334" s="1" t="s">
        <v>354</v>
      </c>
      <c r="C334" s="42">
        <f t="shared" si="35"/>
        <v>-28.117913832199548</v>
      </c>
      <c r="D334" s="48"/>
      <c r="E334" s="20">
        <v>32</v>
      </c>
      <c r="F334" s="14">
        <v>51</v>
      </c>
      <c r="G334" s="49">
        <f t="shared" si="36"/>
        <v>-37.254901960784316</v>
      </c>
      <c r="H334" s="33">
        <f t="shared" si="37"/>
        <v>0.10050251256281408</v>
      </c>
      <c r="I334" s="33">
        <f t="shared" si="38"/>
        <v>0.1615815987073472</v>
      </c>
      <c r="J334" s="20">
        <v>317</v>
      </c>
      <c r="K334" s="14">
        <v>441</v>
      </c>
      <c r="L334" s="49">
        <f t="shared" si="39"/>
        <v>-28.117913832199548</v>
      </c>
      <c r="M334" s="33">
        <f t="shared" si="40"/>
        <v>0.10453903890039441</v>
      </c>
      <c r="N334" s="34">
        <f t="shared" si="41"/>
        <v>0.15737859365632226</v>
      </c>
    </row>
    <row r="335" spans="1:14" hidden="1" outlineLevel="1" x14ac:dyDescent="0.25">
      <c r="A335" s="36"/>
      <c r="B335" s="50" t="s">
        <v>355</v>
      </c>
      <c r="C335" s="42">
        <f t="shared" si="35"/>
        <v>-28.117913832199548</v>
      </c>
      <c r="D335" s="48"/>
      <c r="E335" s="20">
        <v>32</v>
      </c>
      <c r="F335" s="14">
        <v>51</v>
      </c>
      <c r="G335" s="49">
        <f t="shared" si="36"/>
        <v>-37.254901960784316</v>
      </c>
      <c r="H335" s="33">
        <f t="shared" si="37"/>
        <v>0.10050251256281408</v>
      </c>
      <c r="I335" s="33">
        <f t="shared" si="38"/>
        <v>0.1615815987073472</v>
      </c>
      <c r="J335" s="20">
        <v>317</v>
      </c>
      <c r="K335" s="14">
        <v>441</v>
      </c>
      <c r="L335" s="49">
        <f t="shared" si="39"/>
        <v>-28.117913832199548</v>
      </c>
      <c r="M335" s="33">
        <f t="shared" si="40"/>
        <v>0.10453903890039441</v>
      </c>
      <c r="N335" s="34">
        <f t="shared" si="41"/>
        <v>0.15737859365632226</v>
      </c>
    </row>
    <row r="336" spans="1:14" collapsed="1" x14ac:dyDescent="0.25">
      <c r="A336" s="36" t="s">
        <v>356</v>
      </c>
      <c r="B336" s="1" t="s">
        <v>357</v>
      </c>
      <c r="C336" s="42">
        <f t="shared" si="35"/>
        <v>17.307692307692307</v>
      </c>
      <c r="D336" s="48"/>
      <c r="E336" s="20">
        <v>17</v>
      </c>
      <c r="F336" s="14">
        <v>8</v>
      </c>
      <c r="G336" s="49">
        <f t="shared" si="36"/>
        <v>112.5</v>
      </c>
      <c r="H336" s="33">
        <f t="shared" si="37"/>
        <v>5.3391959798994977E-2</v>
      </c>
      <c r="I336" s="33">
        <f t="shared" si="38"/>
        <v>2.5346133130564268E-2</v>
      </c>
      <c r="J336" s="20">
        <v>122</v>
      </c>
      <c r="K336" s="14">
        <v>104</v>
      </c>
      <c r="L336" s="49">
        <f t="shared" si="39"/>
        <v>17.307692307692307</v>
      </c>
      <c r="M336" s="33">
        <f t="shared" si="40"/>
        <v>4.0232690049994059E-2</v>
      </c>
      <c r="N336" s="34">
        <f t="shared" si="41"/>
        <v>3.711422616838439E-2</v>
      </c>
    </row>
    <row r="337" spans="1:14" hidden="1" outlineLevel="1" x14ac:dyDescent="0.25">
      <c r="A337" s="36"/>
      <c r="B337" s="50" t="s">
        <v>358</v>
      </c>
      <c r="C337" s="42">
        <f t="shared" si="35"/>
        <v>-23.232323232323232</v>
      </c>
      <c r="D337" s="48"/>
      <c r="E337" s="20">
        <v>6</v>
      </c>
      <c r="F337" s="14">
        <v>8</v>
      </c>
      <c r="G337" s="49">
        <f t="shared" si="36"/>
        <v>-25</v>
      </c>
      <c r="H337" s="33">
        <f t="shared" si="37"/>
        <v>1.8844221105527637E-2</v>
      </c>
      <c r="I337" s="33">
        <f t="shared" si="38"/>
        <v>2.5346133130564268E-2</v>
      </c>
      <c r="J337" s="20">
        <v>76</v>
      </c>
      <c r="K337" s="14">
        <v>99</v>
      </c>
      <c r="L337" s="49">
        <f t="shared" si="39"/>
        <v>-23.232323232323232</v>
      </c>
      <c r="M337" s="33">
        <f t="shared" si="40"/>
        <v>2.5062987244258598E-2</v>
      </c>
      <c r="N337" s="34">
        <f t="shared" si="41"/>
        <v>3.5329888371827448E-2</v>
      </c>
    </row>
    <row r="338" spans="1:14" hidden="1" outlineLevel="1" x14ac:dyDescent="0.25">
      <c r="A338" s="36"/>
      <c r="B338" s="50" t="s">
        <v>359</v>
      </c>
      <c r="C338" s="42" t="str">
        <f t="shared" si="35"/>
        <v/>
      </c>
      <c r="D338" s="48"/>
      <c r="E338" s="20">
        <v>11</v>
      </c>
      <c r="F338" s="14">
        <v>0</v>
      </c>
      <c r="G338" s="49" t="str">
        <f t="shared" si="36"/>
        <v/>
      </c>
      <c r="H338" s="33">
        <f t="shared" si="37"/>
        <v>3.4547738693467341E-2</v>
      </c>
      <c r="I338" s="33" t="str">
        <f t="shared" si="38"/>
        <v/>
      </c>
      <c r="J338" s="20">
        <v>46</v>
      </c>
      <c r="K338" s="14">
        <v>0</v>
      </c>
      <c r="L338" s="49" t="str">
        <f t="shared" si="39"/>
        <v/>
      </c>
      <c r="M338" s="33">
        <f t="shared" si="40"/>
        <v>1.5169702805735468E-2</v>
      </c>
      <c r="N338" s="34" t="str">
        <f t="shared" si="41"/>
        <v/>
      </c>
    </row>
    <row r="339" spans="1:14" hidden="1" outlineLevel="1" x14ac:dyDescent="0.25">
      <c r="A339" s="36"/>
      <c r="B339" s="50" t="s">
        <v>360</v>
      </c>
      <c r="C339" s="42">
        <f t="shared" si="35"/>
        <v>-100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0</v>
      </c>
      <c r="K339" s="14">
        <v>5</v>
      </c>
      <c r="L339" s="49">
        <f t="shared" si="39"/>
        <v>-100</v>
      </c>
      <c r="M339" s="33" t="str">
        <f t="shared" si="40"/>
        <v/>
      </c>
      <c r="N339" s="34">
        <f t="shared" si="41"/>
        <v>1.7843377965569417E-3</v>
      </c>
    </row>
    <row r="340" spans="1:14" collapsed="1" x14ac:dyDescent="0.25">
      <c r="A340" s="36" t="s">
        <v>361</v>
      </c>
      <c r="B340" s="1" t="s">
        <v>362</v>
      </c>
      <c r="C340" s="42">
        <f t="shared" si="35"/>
        <v>529.41176470588232</v>
      </c>
      <c r="D340" s="48"/>
      <c r="E340" s="20">
        <v>3</v>
      </c>
      <c r="F340" s="14">
        <v>0</v>
      </c>
      <c r="G340" s="49" t="str">
        <f t="shared" si="36"/>
        <v/>
      </c>
      <c r="H340" s="33">
        <f t="shared" si="37"/>
        <v>9.4221105527638183E-3</v>
      </c>
      <c r="I340" s="33" t="str">
        <f t="shared" si="38"/>
        <v/>
      </c>
      <c r="J340" s="20">
        <v>107</v>
      </c>
      <c r="K340" s="14">
        <v>17</v>
      </c>
      <c r="L340" s="49">
        <f t="shared" si="39"/>
        <v>529.41176470588232</v>
      </c>
      <c r="M340" s="33">
        <f t="shared" si="40"/>
        <v>3.5286047830732498E-2</v>
      </c>
      <c r="N340" s="34">
        <f t="shared" si="41"/>
        <v>6.0667485082936019E-3</v>
      </c>
    </row>
    <row r="341" spans="1:14" hidden="1" outlineLevel="1" x14ac:dyDescent="0.25">
      <c r="A341" s="36"/>
      <c r="B341" s="50" t="s">
        <v>363</v>
      </c>
      <c r="C341" s="42">
        <f t="shared" si="35"/>
        <v>529.41176470588232</v>
      </c>
      <c r="D341" s="48"/>
      <c r="E341" s="20">
        <v>3</v>
      </c>
      <c r="F341" s="14">
        <v>0</v>
      </c>
      <c r="G341" s="49" t="str">
        <f t="shared" si="36"/>
        <v/>
      </c>
      <c r="H341" s="33">
        <f t="shared" si="37"/>
        <v>9.4221105527638183E-3</v>
      </c>
      <c r="I341" s="33" t="str">
        <f t="shared" si="38"/>
        <v/>
      </c>
      <c r="J341" s="20">
        <v>107</v>
      </c>
      <c r="K341" s="14">
        <v>17</v>
      </c>
      <c r="L341" s="49">
        <f t="shared" si="39"/>
        <v>529.41176470588232</v>
      </c>
      <c r="M341" s="33">
        <f t="shared" si="40"/>
        <v>3.5286047830732498E-2</v>
      </c>
      <c r="N341" s="34">
        <f t="shared" si="41"/>
        <v>6.0667485082936019E-3</v>
      </c>
    </row>
    <row r="342" spans="1:14" collapsed="1" x14ac:dyDescent="0.25">
      <c r="A342" s="36" t="s">
        <v>364</v>
      </c>
      <c r="B342" s="1" t="s">
        <v>365</v>
      </c>
      <c r="C342" s="42">
        <f t="shared" si="35"/>
        <v>-40.677966101694921</v>
      </c>
      <c r="D342" s="48"/>
      <c r="E342" s="20">
        <v>7</v>
      </c>
      <c r="F342" s="14">
        <v>23</v>
      </c>
      <c r="G342" s="49">
        <f t="shared" si="36"/>
        <v>-69.565217391304344</v>
      </c>
      <c r="H342" s="33">
        <f t="shared" si="37"/>
        <v>2.1984924623115579E-2</v>
      </c>
      <c r="I342" s="33">
        <f t="shared" si="38"/>
        <v>7.2870132750372268E-2</v>
      </c>
      <c r="J342" s="20">
        <v>105</v>
      </c>
      <c r="K342" s="14">
        <v>177</v>
      </c>
      <c r="L342" s="49">
        <f t="shared" si="39"/>
        <v>-40.677966101694921</v>
      </c>
      <c r="M342" s="33">
        <f t="shared" si="40"/>
        <v>3.4626495534830957E-2</v>
      </c>
      <c r="N342" s="34">
        <f t="shared" si="41"/>
        <v>6.316555799811574E-2</v>
      </c>
    </row>
    <row r="343" spans="1:14" hidden="1" outlineLevel="1" x14ac:dyDescent="0.25">
      <c r="A343" s="36"/>
      <c r="B343" s="50" t="s">
        <v>366</v>
      </c>
      <c r="C343" s="42">
        <f t="shared" si="35"/>
        <v>11.864406779661017</v>
      </c>
      <c r="D343" s="48"/>
      <c r="E343" s="20">
        <v>2</v>
      </c>
      <c r="F343" s="14">
        <v>10</v>
      </c>
      <c r="G343" s="49">
        <f t="shared" si="36"/>
        <v>-80</v>
      </c>
      <c r="H343" s="33">
        <f t="shared" si="37"/>
        <v>6.2814070351758797E-3</v>
      </c>
      <c r="I343" s="33">
        <f t="shared" si="38"/>
        <v>3.1682666413205336E-2</v>
      </c>
      <c r="J343" s="20">
        <v>66</v>
      </c>
      <c r="K343" s="14">
        <v>59</v>
      </c>
      <c r="L343" s="49">
        <f t="shared" si="39"/>
        <v>11.864406779661017</v>
      </c>
      <c r="M343" s="33">
        <f t="shared" si="40"/>
        <v>2.1765225764750887E-2</v>
      </c>
      <c r="N343" s="34">
        <f t="shared" si="41"/>
        <v>2.1055185999371912E-2</v>
      </c>
    </row>
    <row r="344" spans="1:14" hidden="1" outlineLevel="1" x14ac:dyDescent="0.25">
      <c r="A344" s="36"/>
      <c r="B344" s="50" t="s">
        <v>367</v>
      </c>
      <c r="C344" s="42">
        <f t="shared" si="35"/>
        <v>-59.420289855072461</v>
      </c>
      <c r="D344" s="48"/>
      <c r="E344" s="20">
        <v>3</v>
      </c>
      <c r="F344" s="14">
        <v>5</v>
      </c>
      <c r="G344" s="49">
        <f t="shared" si="36"/>
        <v>-40</v>
      </c>
      <c r="H344" s="33">
        <f t="shared" si="37"/>
        <v>9.4221105527638183E-3</v>
      </c>
      <c r="I344" s="33">
        <f t="shared" si="38"/>
        <v>1.5841333206602668E-2</v>
      </c>
      <c r="J344" s="20">
        <v>28</v>
      </c>
      <c r="K344" s="14">
        <v>69</v>
      </c>
      <c r="L344" s="49">
        <f t="shared" si="39"/>
        <v>-59.420289855072461</v>
      </c>
      <c r="M344" s="33">
        <f t="shared" si="40"/>
        <v>9.2337321426215879E-3</v>
      </c>
      <c r="N344" s="34">
        <f t="shared" si="41"/>
        <v>2.4623861592485797E-2</v>
      </c>
    </row>
    <row r="345" spans="1:14" hidden="1" outlineLevel="1" x14ac:dyDescent="0.25">
      <c r="A345" s="36"/>
      <c r="B345" s="50" t="s">
        <v>362</v>
      </c>
      <c r="C345" s="42">
        <f t="shared" si="35"/>
        <v>-52.173913043478258</v>
      </c>
      <c r="D345" s="48"/>
      <c r="E345" s="20">
        <v>2</v>
      </c>
      <c r="F345" s="14">
        <v>0</v>
      </c>
      <c r="G345" s="49" t="str">
        <f t="shared" si="36"/>
        <v/>
      </c>
      <c r="H345" s="33">
        <f t="shared" si="37"/>
        <v>6.2814070351758797E-3</v>
      </c>
      <c r="I345" s="33" t="str">
        <f t="shared" si="38"/>
        <v/>
      </c>
      <c r="J345" s="20">
        <v>11</v>
      </c>
      <c r="K345" s="14">
        <v>23</v>
      </c>
      <c r="L345" s="49">
        <f t="shared" si="39"/>
        <v>-52.173913043478258</v>
      </c>
      <c r="M345" s="33">
        <f t="shared" si="40"/>
        <v>3.6275376274584816E-3</v>
      </c>
      <c r="N345" s="34">
        <f t="shared" si="41"/>
        <v>8.2079538641619317E-3</v>
      </c>
    </row>
    <row r="346" spans="1:14" hidden="1" outlineLevel="1" x14ac:dyDescent="0.25">
      <c r="A346" s="36"/>
      <c r="B346" s="50" t="s">
        <v>368</v>
      </c>
      <c r="C346" s="42">
        <f t="shared" si="35"/>
        <v>-100</v>
      </c>
      <c r="D346" s="48"/>
      <c r="E346" s="20">
        <v>0</v>
      </c>
      <c r="F346" s="14">
        <v>8</v>
      </c>
      <c r="G346" s="49">
        <f t="shared" si="36"/>
        <v>-100</v>
      </c>
      <c r="H346" s="33" t="str">
        <f t="shared" si="37"/>
        <v/>
      </c>
      <c r="I346" s="33">
        <f t="shared" si="38"/>
        <v>2.5346133130564268E-2</v>
      </c>
      <c r="J346" s="20">
        <v>0</v>
      </c>
      <c r="K346" s="14">
        <v>26</v>
      </c>
      <c r="L346" s="49">
        <f t="shared" si="39"/>
        <v>-100</v>
      </c>
      <c r="M346" s="33" t="str">
        <f t="shared" si="40"/>
        <v/>
      </c>
      <c r="N346" s="34">
        <f t="shared" si="41"/>
        <v>9.2785565420960975E-3</v>
      </c>
    </row>
    <row r="347" spans="1:14" collapsed="1" x14ac:dyDescent="0.25">
      <c r="A347" s="36" t="s">
        <v>369</v>
      </c>
      <c r="B347" s="1" t="s">
        <v>370</v>
      </c>
      <c r="C347" s="42">
        <f t="shared" si="35"/>
        <v>745.45454545454538</v>
      </c>
      <c r="D347" s="48"/>
      <c r="E347" s="20">
        <v>8</v>
      </c>
      <c r="F347" s="14">
        <v>5</v>
      </c>
      <c r="G347" s="49">
        <f t="shared" si="36"/>
        <v>60</v>
      </c>
      <c r="H347" s="33">
        <f t="shared" si="37"/>
        <v>2.5125628140703519E-2</v>
      </c>
      <c r="I347" s="33">
        <f t="shared" si="38"/>
        <v>1.5841333206602668E-2</v>
      </c>
      <c r="J347" s="20">
        <v>93</v>
      </c>
      <c r="K347" s="14">
        <v>11</v>
      </c>
      <c r="L347" s="49">
        <f t="shared" si="39"/>
        <v>745.45454545454538</v>
      </c>
      <c r="M347" s="33">
        <f t="shared" si="40"/>
        <v>3.0669181759421703E-2</v>
      </c>
      <c r="N347" s="34">
        <f t="shared" si="41"/>
        <v>3.9255431524252721E-3</v>
      </c>
    </row>
    <row r="348" spans="1:14" hidden="1" outlineLevel="1" x14ac:dyDescent="0.25">
      <c r="A348" s="36"/>
      <c r="B348" s="50" t="s">
        <v>284</v>
      </c>
      <c r="C348" s="42">
        <f t="shared" si="35"/>
        <v>516.66666666666674</v>
      </c>
      <c r="D348" s="48"/>
      <c r="E348" s="20">
        <v>4</v>
      </c>
      <c r="F348" s="14">
        <v>2</v>
      </c>
      <c r="G348" s="49">
        <f t="shared" si="36"/>
        <v>100</v>
      </c>
      <c r="H348" s="33">
        <f t="shared" si="37"/>
        <v>1.2562814070351759E-2</v>
      </c>
      <c r="I348" s="33">
        <f t="shared" si="38"/>
        <v>6.3365332826410669E-3</v>
      </c>
      <c r="J348" s="20">
        <v>37</v>
      </c>
      <c r="K348" s="14">
        <v>6</v>
      </c>
      <c r="L348" s="49">
        <f t="shared" si="39"/>
        <v>516.66666666666674</v>
      </c>
      <c r="M348" s="33">
        <f t="shared" si="40"/>
        <v>1.2201717474178527E-2</v>
      </c>
      <c r="N348" s="34">
        <f t="shared" si="41"/>
        <v>2.1412053558683302E-3</v>
      </c>
    </row>
    <row r="349" spans="1:14" hidden="1" outlineLevel="1" x14ac:dyDescent="0.25">
      <c r="A349" s="36"/>
      <c r="B349" s="50" t="s">
        <v>371</v>
      </c>
      <c r="C349" s="42">
        <f t="shared" si="35"/>
        <v>1600</v>
      </c>
      <c r="D349" s="48"/>
      <c r="E349" s="20">
        <v>2</v>
      </c>
      <c r="F349" s="14">
        <v>2</v>
      </c>
      <c r="G349" s="49">
        <f t="shared" si="36"/>
        <v>0</v>
      </c>
      <c r="H349" s="33">
        <f t="shared" si="37"/>
        <v>6.2814070351758797E-3</v>
      </c>
      <c r="I349" s="33">
        <f t="shared" si="38"/>
        <v>6.3365332826410669E-3</v>
      </c>
      <c r="J349" s="20">
        <v>34</v>
      </c>
      <c r="K349" s="14">
        <v>2</v>
      </c>
      <c r="L349" s="49">
        <f t="shared" si="39"/>
        <v>1600</v>
      </c>
      <c r="M349" s="33">
        <f t="shared" si="40"/>
        <v>1.1212389030326213E-2</v>
      </c>
      <c r="N349" s="34">
        <f t="shared" si="41"/>
        <v>7.137351186227767E-4</v>
      </c>
    </row>
    <row r="350" spans="1:14" hidden="1" outlineLevel="1" x14ac:dyDescent="0.25">
      <c r="A350" s="36"/>
      <c r="B350" s="50" t="s">
        <v>285</v>
      </c>
      <c r="C350" s="42">
        <f t="shared" si="35"/>
        <v>633.33333333333326</v>
      </c>
      <c r="D350" s="48"/>
      <c r="E350" s="20">
        <v>2</v>
      </c>
      <c r="F350" s="14">
        <v>1</v>
      </c>
      <c r="G350" s="49">
        <f t="shared" si="36"/>
        <v>100</v>
      </c>
      <c r="H350" s="33">
        <f t="shared" si="37"/>
        <v>6.2814070351758797E-3</v>
      </c>
      <c r="I350" s="33">
        <f t="shared" si="38"/>
        <v>3.1682666413205334E-3</v>
      </c>
      <c r="J350" s="20">
        <v>22</v>
      </c>
      <c r="K350" s="14">
        <v>3</v>
      </c>
      <c r="L350" s="49">
        <f t="shared" si="39"/>
        <v>633.33333333333326</v>
      </c>
      <c r="M350" s="33">
        <f t="shared" si="40"/>
        <v>7.2550752549169631E-3</v>
      </c>
      <c r="N350" s="34">
        <f t="shared" si="41"/>
        <v>1.0706026779341651E-3</v>
      </c>
    </row>
    <row r="351" spans="1:14" collapsed="1" x14ac:dyDescent="0.25">
      <c r="A351" s="36" t="s">
        <v>372</v>
      </c>
      <c r="B351" s="1" t="s">
        <v>373</v>
      </c>
      <c r="C351" s="42">
        <f t="shared" si="35"/>
        <v>312.5</v>
      </c>
      <c r="D351" s="48"/>
      <c r="E351" s="20">
        <v>16</v>
      </c>
      <c r="F351" s="14">
        <v>6</v>
      </c>
      <c r="G351" s="49">
        <f t="shared" si="36"/>
        <v>166.66666666666669</v>
      </c>
      <c r="H351" s="33">
        <f t="shared" si="37"/>
        <v>5.0251256281407038E-2</v>
      </c>
      <c r="I351" s="33">
        <f t="shared" si="38"/>
        <v>1.9009599847923202E-2</v>
      </c>
      <c r="J351" s="20">
        <v>66</v>
      </c>
      <c r="K351" s="14">
        <v>16</v>
      </c>
      <c r="L351" s="49">
        <f t="shared" si="39"/>
        <v>312.5</v>
      </c>
      <c r="M351" s="33">
        <f t="shared" si="40"/>
        <v>2.1765225764750887E-2</v>
      </c>
      <c r="N351" s="34">
        <f t="shared" si="41"/>
        <v>5.7098809489822136E-3</v>
      </c>
    </row>
    <row r="352" spans="1:14" hidden="1" outlineLevel="1" x14ac:dyDescent="0.25">
      <c r="A352" s="36"/>
      <c r="B352" s="50" t="s">
        <v>374</v>
      </c>
      <c r="C352" s="42" t="str">
        <f t="shared" si="35"/>
        <v/>
      </c>
      <c r="D352" s="48"/>
      <c r="E352" s="20">
        <v>9</v>
      </c>
      <c r="F352" s="14">
        <v>0</v>
      </c>
      <c r="G352" s="49" t="str">
        <f t="shared" si="36"/>
        <v/>
      </c>
      <c r="H352" s="33">
        <f t="shared" si="37"/>
        <v>2.8266331658291455E-2</v>
      </c>
      <c r="I352" s="33" t="str">
        <f t="shared" si="38"/>
        <v/>
      </c>
      <c r="J352" s="20">
        <v>29</v>
      </c>
      <c r="K352" s="14">
        <v>0</v>
      </c>
      <c r="L352" s="49" t="str">
        <f t="shared" si="39"/>
        <v/>
      </c>
      <c r="M352" s="33">
        <f t="shared" si="40"/>
        <v>9.5635082905723597E-3</v>
      </c>
      <c r="N352" s="34" t="str">
        <f t="shared" si="41"/>
        <v/>
      </c>
    </row>
    <row r="353" spans="1:14" hidden="1" outlineLevel="1" x14ac:dyDescent="0.25">
      <c r="A353" s="36"/>
      <c r="B353" s="50" t="s">
        <v>375</v>
      </c>
      <c r="C353" s="42">
        <f t="shared" si="35"/>
        <v>185.71428571428572</v>
      </c>
      <c r="D353" s="48"/>
      <c r="E353" s="20">
        <v>4</v>
      </c>
      <c r="F353" s="14">
        <v>1</v>
      </c>
      <c r="G353" s="49">
        <f t="shared" si="36"/>
        <v>300</v>
      </c>
      <c r="H353" s="33">
        <f t="shared" si="37"/>
        <v>1.2562814070351759E-2</v>
      </c>
      <c r="I353" s="33">
        <f t="shared" si="38"/>
        <v>3.1682666413205334E-3</v>
      </c>
      <c r="J353" s="20">
        <v>20</v>
      </c>
      <c r="K353" s="14">
        <v>7</v>
      </c>
      <c r="L353" s="49">
        <f t="shared" si="39"/>
        <v>185.71428571428572</v>
      </c>
      <c r="M353" s="33">
        <f t="shared" si="40"/>
        <v>6.5955229590154204E-3</v>
      </c>
      <c r="N353" s="34">
        <f t="shared" si="41"/>
        <v>2.4980729151797185E-3</v>
      </c>
    </row>
    <row r="354" spans="1:14" hidden="1" outlineLevel="1" x14ac:dyDescent="0.25">
      <c r="A354" s="36"/>
      <c r="B354" s="50" t="s">
        <v>376</v>
      </c>
      <c r="C354" s="42">
        <f t="shared" si="35"/>
        <v>333.33333333333337</v>
      </c>
      <c r="D354" s="48"/>
      <c r="E354" s="20">
        <v>2</v>
      </c>
      <c r="F354" s="14">
        <v>1</v>
      </c>
      <c r="G354" s="49">
        <f t="shared" si="36"/>
        <v>100</v>
      </c>
      <c r="H354" s="33">
        <f t="shared" si="37"/>
        <v>6.2814070351758797E-3</v>
      </c>
      <c r="I354" s="33">
        <f t="shared" si="38"/>
        <v>3.1682666413205334E-3</v>
      </c>
      <c r="J354" s="20">
        <v>13</v>
      </c>
      <c r="K354" s="14">
        <v>3</v>
      </c>
      <c r="L354" s="49">
        <f t="shared" si="39"/>
        <v>333.33333333333337</v>
      </c>
      <c r="M354" s="33">
        <f t="shared" si="40"/>
        <v>4.2870899233600239E-3</v>
      </c>
      <c r="N354" s="34">
        <f t="shared" si="41"/>
        <v>1.0706026779341651E-3</v>
      </c>
    </row>
    <row r="355" spans="1:14" hidden="1" outlineLevel="1" x14ac:dyDescent="0.25">
      <c r="A355" s="36"/>
      <c r="B355" s="50" t="s">
        <v>377</v>
      </c>
      <c r="C355" s="42">
        <f t="shared" si="35"/>
        <v>-20</v>
      </c>
      <c r="D355" s="48"/>
      <c r="E355" s="20">
        <v>1</v>
      </c>
      <c r="F355" s="14">
        <v>4</v>
      </c>
      <c r="G355" s="49">
        <f t="shared" si="36"/>
        <v>-75</v>
      </c>
      <c r="H355" s="33">
        <f t="shared" si="37"/>
        <v>3.1407035175879399E-3</v>
      </c>
      <c r="I355" s="33">
        <f t="shared" si="38"/>
        <v>1.2673066565282134E-2</v>
      </c>
      <c r="J355" s="20">
        <v>4</v>
      </c>
      <c r="K355" s="14">
        <v>5</v>
      </c>
      <c r="L355" s="49">
        <f t="shared" si="39"/>
        <v>-20</v>
      </c>
      <c r="M355" s="33">
        <f t="shared" si="40"/>
        <v>1.3191045918030839E-3</v>
      </c>
      <c r="N355" s="34">
        <f t="shared" si="41"/>
        <v>1.7843377965569417E-3</v>
      </c>
    </row>
    <row r="356" spans="1:14" hidden="1" outlineLevel="1" x14ac:dyDescent="0.25">
      <c r="A356" s="36"/>
      <c r="B356" s="50" t="s">
        <v>378</v>
      </c>
      <c r="C356" s="42">
        <f t="shared" si="35"/>
        <v>-100</v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0</v>
      </c>
      <c r="K356" s="14">
        <v>1</v>
      </c>
      <c r="L356" s="49">
        <f t="shared" si="39"/>
        <v>-100</v>
      </c>
      <c r="M356" s="33" t="str">
        <f t="shared" si="40"/>
        <v/>
      </c>
      <c r="N356" s="34">
        <f t="shared" si="41"/>
        <v>3.5686755931138835E-4</v>
      </c>
    </row>
    <row r="357" spans="1:14" collapsed="1" x14ac:dyDescent="0.25">
      <c r="A357" s="36" t="s">
        <v>379</v>
      </c>
      <c r="B357" s="1" t="s">
        <v>380</v>
      </c>
      <c r="C357" s="42">
        <f t="shared" si="35"/>
        <v>-3.3898305084745761</v>
      </c>
      <c r="D357" s="48"/>
      <c r="E357" s="20">
        <v>1</v>
      </c>
      <c r="F357" s="14">
        <v>2</v>
      </c>
      <c r="G357" s="49">
        <f t="shared" si="36"/>
        <v>-50</v>
      </c>
      <c r="H357" s="33">
        <f t="shared" si="37"/>
        <v>3.1407035175879399E-3</v>
      </c>
      <c r="I357" s="33">
        <f t="shared" si="38"/>
        <v>6.3365332826410669E-3</v>
      </c>
      <c r="J357" s="20">
        <v>57</v>
      </c>
      <c r="K357" s="14">
        <v>59</v>
      </c>
      <c r="L357" s="49">
        <f t="shared" si="39"/>
        <v>-3.3898305084745761</v>
      </c>
      <c r="M357" s="33">
        <f t="shared" si="40"/>
        <v>1.8797240433193946E-2</v>
      </c>
      <c r="N357" s="34">
        <f t="shared" si="41"/>
        <v>2.1055185999371912E-2</v>
      </c>
    </row>
    <row r="358" spans="1:14" hidden="1" outlineLevel="1" x14ac:dyDescent="0.25">
      <c r="A358" s="36"/>
      <c r="B358" s="50" t="s">
        <v>380</v>
      </c>
      <c r="C358" s="42">
        <f t="shared" si="35"/>
        <v>-3.3898305084745761</v>
      </c>
      <c r="D358" s="48"/>
      <c r="E358" s="20">
        <v>1</v>
      </c>
      <c r="F358" s="14">
        <v>2</v>
      </c>
      <c r="G358" s="49">
        <f t="shared" si="36"/>
        <v>-50</v>
      </c>
      <c r="H358" s="33">
        <f t="shared" si="37"/>
        <v>3.1407035175879399E-3</v>
      </c>
      <c r="I358" s="33">
        <f t="shared" si="38"/>
        <v>6.3365332826410669E-3</v>
      </c>
      <c r="J358" s="20">
        <v>57</v>
      </c>
      <c r="K358" s="14">
        <v>59</v>
      </c>
      <c r="L358" s="49">
        <f t="shared" si="39"/>
        <v>-3.3898305084745761</v>
      </c>
      <c r="M358" s="33">
        <f t="shared" si="40"/>
        <v>1.8797240433193946E-2</v>
      </c>
      <c r="N358" s="34">
        <f t="shared" si="41"/>
        <v>2.1055185999371912E-2</v>
      </c>
    </row>
    <row r="359" spans="1:14" collapsed="1" x14ac:dyDescent="0.25">
      <c r="A359" s="36" t="s">
        <v>381</v>
      </c>
      <c r="B359" s="1" t="s">
        <v>382</v>
      </c>
      <c r="C359" s="42">
        <f t="shared" si="35"/>
        <v>-27.27272727272727</v>
      </c>
      <c r="D359" s="48"/>
      <c r="E359" s="20">
        <v>5</v>
      </c>
      <c r="F359" s="14">
        <v>8</v>
      </c>
      <c r="G359" s="49">
        <f t="shared" si="36"/>
        <v>-37.5</v>
      </c>
      <c r="H359" s="33">
        <f t="shared" si="37"/>
        <v>1.5703517587939697E-2</v>
      </c>
      <c r="I359" s="33">
        <f t="shared" si="38"/>
        <v>2.5346133130564268E-2</v>
      </c>
      <c r="J359" s="20">
        <v>48</v>
      </c>
      <c r="K359" s="14">
        <v>66</v>
      </c>
      <c r="L359" s="49">
        <f t="shared" si="39"/>
        <v>-27.27272727272727</v>
      </c>
      <c r="M359" s="33">
        <f t="shared" si="40"/>
        <v>1.5829255101637012E-2</v>
      </c>
      <c r="N359" s="34">
        <f t="shared" si="41"/>
        <v>2.3553258914551633E-2</v>
      </c>
    </row>
    <row r="360" spans="1:14" hidden="1" outlineLevel="1" x14ac:dyDescent="0.25">
      <c r="A360" s="36"/>
      <c r="B360" s="50" t="s">
        <v>383</v>
      </c>
      <c r="C360" s="42">
        <f t="shared" si="35"/>
        <v>14.285714285714285</v>
      </c>
      <c r="D360" s="48"/>
      <c r="E360" s="20">
        <v>1</v>
      </c>
      <c r="F360" s="14">
        <v>6</v>
      </c>
      <c r="G360" s="49">
        <f t="shared" si="36"/>
        <v>-83.333333333333343</v>
      </c>
      <c r="H360" s="33">
        <f t="shared" si="37"/>
        <v>3.1407035175879399E-3</v>
      </c>
      <c r="I360" s="33">
        <f t="shared" si="38"/>
        <v>1.9009599847923202E-2</v>
      </c>
      <c r="J360" s="20">
        <v>16</v>
      </c>
      <c r="K360" s="14">
        <v>14</v>
      </c>
      <c r="L360" s="49">
        <f t="shared" si="39"/>
        <v>14.285714285714285</v>
      </c>
      <c r="M360" s="33">
        <f t="shared" si="40"/>
        <v>5.2764183672123358E-3</v>
      </c>
      <c r="N360" s="34">
        <f t="shared" si="41"/>
        <v>4.996145830359437E-3</v>
      </c>
    </row>
    <row r="361" spans="1:14" hidden="1" outlineLevel="1" x14ac:dyDescent="0.25">
      <c r="A361" s="36"/>
      <c r="B361" s="50" t="s">
        <v>384</v>
      </c>
      <c r="C361" s="42">
        <f t="shared" si="35"/>
        <v>23.076923076923077</v>
      </c>
      <c r="D361" s="48"/>
      <c r="E361" s="20">
        <v>1</v>
      </c>
      <c r="F361" s="14">
        <v>1</v>
      </c>
      <c r="G361" s="49">
        <f t="shared" si="36"/>
        <v>0</v>
      </c>
      <c r="H361" s="33">
        <f t="shared" si="37"/>
        <v>3.1407035175879399E-3</v>
      </c>
      <c r="I361" s="33">
        <f t="shared" si="38"/>
        <v>3.1682666413205334E-3</v>
      </c>
      <c r="J361" s="20">
        <v>16</v>
      </c>
      <c r="K361" s="14">
        <v>13</v>
      </c>
      <c r="L361" s="49">
        <f t="shared" si="39"/>
        <v>23.076923076923077</v>
      </c>
      <c r="M361" s="33">
        <f t="shared" si="40"/>
        <v>5.2764183672123358E-3</v>
      </c>
      <c r="N361" s="34">
        <f t="shared" si="41"/>
        <v>4.6392782710480487E-3</v>
      </c>
    </row>
    <row r="362" spans="1:14" hidden="1" outlineLevel="1" x14ac:dyDescent="0.25">
      <c r="A362" s="36"/>
      <c r="B362" s="50" t="s">
        <v>385</v>
      </c>
      <c r="C362" s="42">
        <f t="shared" si="35"/>
        <v>-62.857142857142854</v>
      </c>
      <c r="D362" s="48"/>
      <c r="E362" s="20">
        <v>3</v>
      </c>
      <c r="F362" s="14">
        <v>0</v>
      </c>
      <c r="G362" s="49" t="str">
        <f t="shared" si="36"/>
        <v/>
      </c>
      <c r="H362" s="33">
        <f t="shared" si="37"/>
        <v>9.4221105527638183E-3</v>
      </c>
      <c r="I362" s="33" t="str">
        <f t="shared" si="38"/>
        <v/>
      </c>
      <c r="J362" s="20">
        <v>13</v>
      </c>
      <c r="K362" s="14">
        <v>35</v>
      </c>
      <c r="L362" s="49">
        <f t="shared" si="39"/>
        <v>-62.857142857142854</v>
      </c>
      <c r="M362" s="33">
        <f t="shared" si="40"/>
        <v>4.2870899233600239E-3</v>
      </c>
      <c r="N362" s="34">
        <f t="shared" si="41"/>
        <v>1.2490364575898593E-2</v>
      </c>
    </row>
    <row r="363" spans="1:14" hidden="1" outlineLevel="1" x14ac:dyDescent="0.25">
      <c r="A363" s="36"/>
      <c r="B363" s="50" t="s">
        <v>386</v>
      </c>
      <c r="C363" s="42">
        <f t="shared" si="35"/>
        <v>-25</v>
      </c>
      <c r="D363" s="48"/>
      <c r="E363" s="20">
        <v>0</v>
      </c>
      <c r="F363" s="14">
        <v>1</v>
      </c>
      <c r="G363" s="49">
        <f t="shared" si="36"/>
        <v>-100</v>
      </c>
      <c r="H363" s="33" t="str">
        <f t="shared" si="37"/>
        <v/>
      </c>
      <c r="I363" s="33">
        <f t="shared" si="38"/>
        <v>3.1682666413205334E-3</v>
      </c>
      <c r="J363" s="20">
        <v>3</v>
      </c>
      <c r="K363" s="14">
        <v>4</v>
      </c>
      <c r="L363" s="49">
        <f t="shared" si="39"/>
        <v>-25</v>
      </c>
      <c r="M363" s="33">
        <f t="shared" si="40"/>
        <v>9.8932844385231323E-4</v>
      </c>
      <c r="N363" s="34">
        <f t="shared" si="41"/>
        <v>1.4274702372455534E-3</v>
      </c>
    </row>
    <row r="364" spans="1:14" collapsed="1" x14ac:dyDescent="0.25">
      <c r="A364" s="36" t="s">
        <v>387</v>
      </c>
      <c r="B364" s="1" t="s">
        <v>388</v>
      </c>
      <c r="C364" s="42">
        <f t="shared" si="35"/>
        <v>6.8181818181818175</v>
      </c>
      <c r="D364" s="48"/>
      <c r="E364" s="20">
        <v>2</v>
      </c>
      <c r="F364" s="14">
        <v>1</v>
      </c>
      <c r="G364" s="49">
        <f t="shared" si="36"/>
        <v>100</v>
      </c>
      <c r="H364" s="33">
        <f t="shared" si="37"/>
        <v>6.2814070351758797E-3</v>
      </c>
      <c r="I364" s="33">
        <f t="shared" si="38"/>
        <v>3.1682666413205334E-3</v>
      </c>
      <c r="J364" s="20">
        <v>47</v>
      </c>
      <c r="K364" s="14">
        <v>44</v>
      </c>
      <c r="L364" s="49">
        <f t="shared" si="39"/>
        <v>6.8181818181818175</v>
      </c>
      <c r="M364" s="33">
        <f t="shared" si="40"/>
        <v>1.5499478953686238E-2</v>
      </c>
      <c r="N364" s="34">
        <f t="shared" si="41"/>
        <v>1.5702172609701089E-2</v>
      </c>
    </row>
    <row r="365" spans="1:14" hidden="1" outlineLevel="1" x14ac:dyDescent="0.25">
      <c r="A365" s="36"/>
      <c r="B365" s="50" t="s">
        <v>388</v>
      </c>
      <c r="C365" s="42">
        <f t="shared" si="35"/>
        <v>6.8181818181818175</v>
      </c>
      <c r="D365" s="48"/>
      <c r="E365" s="20">
        <v>2</v>
      </c>
      <c r="F365" s="14">
        <v>1</v>
      </c>
      <c r="G365" s="49">
        <f t="shared" si="36"/>
        <v>100</v>
      </c>
      <c r="H365" s="33">
        <f t="shared" si="37"/>
        <v>6.2814070351758797E-3</v>
      </c>
      <c r="I365" s="33">
        <f t="shared" si="38"/>
        <v>3.1682666413205334E-3</v>
      </c>
      <c r="J365" s="20">
        <v>47</v>
      </c>
      <c r="K365" s="14">
        <v>44</v>
      </c>
      <c r="L365" s="49">
        <f t="shared" si="39"/>
        <v>6.8181818181818175</v>
      </c>
      <c r="M365" s="33">
        <f t="shared" si="40"/>
        <v>1.5499478953686238E-2</v>
      </c>
      <c r="N365" s="34">
        <f t="shared" si="41"/>
        <v>1.5702172609701089E-2</v>
      </c>
    </row>
    <row r="366" spans="1:14" collapsed="1" x14ac:dyDescent="0.25">
      <c r="A366" s="36" t="s">
        <v>389</v>
      </c>
      <c r="B366" s="1" t="s">
        <v>390</v>
      </c>
      <c r="C366" s="42">
        <f t="shared" si="35"/>
        <v>-80.530973451327441</v>
      </c>
      <c r="D366" s="48"/>
      <c r="E366" s="20">
        <v>6</v>
      </c>
      <c r="F366" s="14">
        <v>5</v>
      </c>
      <c r="G366" s="49">
        <f t="shared" si="36"/>
        <v>20</v>
      </c>
      <c r="H366" s="33">
        <f t="shared" si="37"/>
        <v>1.8844221105527637E-2</v>
      </c>
      <c r="I366" s="33">
        <f t="shared" si="38"/>
        <v>1.5841333206602668E-2</v>
      </c>
      <c r="J366" s="20">
        <v>44</v>
      </c>
      <c r="K366" s="14">
        <v>226</v>
      </c>
      <c r="L366" s="49">
        <f t="shared" si="39"/>
        <v>-80.530973451327441</v>
      </c>
      <c r="M366" s="33">
        <f t="shared" si="40"/>
        <v>1.4510150509833926E-2</v>
      </c>
      <c r="N366" s="34">
        <f t="shared" si="41"/>
        <v>8.0652068404373764E-2</v>
      </c>
    </row>
    <row r="367" spans="1:14" hidden="1" outlineLevel="1" x14ac:dyDescent="0.25">
      <c r="A367" s="36"/>
      <c r="B367" s="50" t="s">
        <v>390</v>
      </c>
      <c r="C367" s="42">
        <f t="shared" si="35"/>
        <v>-76.582278481012651</v>
      </c>
      <c r="D367" s="48"/>
      <c r="E367" s="20">
        <v>6</v>
      </c>
      <c r="F367" s="14">
        <v>3</v>
      </c>
      <c r="G367" s="49">
        <f t="shared" si="36"/>
        <v>100</v>
      </c>
      <c r="H367" s="33">
        <f t="shared" si="37"/>
        <v>1.8844221105527637E-2</v>
      </c>
      <c r="I367" s="33">
        <f t="shared" si="38"/>
        <v>9.5047999239616012E-3</v>
      </c>
      <c r="J367" s="20">
        <v>37</v>
      </c>
      <c r="K367" s="14">
        <v>158</v>
      </c>
      <c r="L367" s="49">
        <f t="shared" si="39"/>
        <v>-76.582278481012651</v>
      </c>
      <c r="M367" s="33">
        <f t="shared" si="40"/>
        <v>1.2201717474178527E-2</v>
      </c>
      <c r="N367" s="34">
        <f t="shared" si="41"/>
        <v>5.6385074371199363E-2</v>
      </c>
    </row>
    <row r="368" spans="1:14" hidden="1" outlineLevel="1" x14ac:dyDescent="0.25">
      <c r="A368" s="36"/>
      <c r="B368" s="50" t="s">
        <v>391</v>
      </c>
      <c r="C368" s="42">
        <f t="shared" si="35"/>
        <v>-89.705882352941174</v>
      </c>
      <c r="D368" s="48"/>
      <c r="E368" s="20">
        <v>0</v>
      </c>
      <c r="F368" s="14">
        <v>2</v>
      </c>
      <c r="G368" s="49">
        <f t="shared" si="36"/>
        <v>-100</v>
      </c>
      <c r="H368" s="33" t="str">
        <f t="shared" si="37"/>
        <v/>
      </c>
      <c r="I368" s="33">
        <f t="shared" si="38"/>
        <v>6.3365332826410669E-3</v>
      </c>
      <c r="J368" s="20">
        <v>7</v>
      </c>
      <c r="K368" s="14">
        <v>68</v>
      </c>
      <c r="L368" s="49">
        <f t="shared" si="39"/>
        <v>-89.705882352941174</v>
      </c>
      <c r="M368" s="33">
        <f t="shared" si="40"/>
        <v>2.308433035655397E-3</v>
      </c>
      <c r="N368" s="34">
        <f t="shared" si="41"/>
        <v>2.4266994033174408E-2</v>
      </c>
    </row>
    <row r="369" spans="1:14" collapsed="1" x14ac:dyDescent="0.25">
      <c r="A369" s="36" t="s">
        <v>392</v>
      </c>
      <c r="B369" s="1" t="s">
        <v>393</v>
      </c>
      <c r="C369" s="42">
        <f t="shared" si="35"/>
        <v>-2.6315789473684208</v>
      </c>
      <c r="D369" s="48"/>
      <c r="E369" s="20">
        <v>5</v>
      </c>
      <c r="F369" s="14">
        <v>8</v>
      </c>
      <c r="G369" s="49">
        <f t="shared" si="36"/>
        <v>-37.5</v>
      </c>
      <c r="H369" s="33">
        <f t="shared" si="37"/>
        <v>1.5703517587939697E-2</v>
      </c>
      <c r="I369" s="33">
        <f t="shared" si="38"/>
        <v>2.5346133130564268E-2</v>
      </c>
      <c r="J369" s="20">
        <v>37</v>
      </c>
      <c r="K369" s="14">
        <v>38</v>
      </c>
      <c r="L369" s="49">
        <f t="shared" si="39"/>
        <v>-2.6315789473684208</v>
      </c>
      <c r="M369" s="33">
        <f t="shared" si="40"/>
        <v>1.2201717474178527E-2</v>
      </c>
      <c r="N369" s="34">
        <f t="shared" si="41"/>
        <v>1.3560967253832757E-2</v>
      </c>
    </row>
    <row r="370" spans="1:14" hidden="1" outlineLevel="1" x14ac:dyDescent="0.25">
      <c r="A370" s="36"/>
      <c r="B370" s="50" t="s">
        <v>393</v>
      </c>
      <c r="C370" s="42">
        <f t="shared" si="35"/>
        <v>-2.6315789473684208</v>
      </c>
      <c r="D370" s="48"/>
      <c r="E370" s="20">
        <v>5</v>
      </c>
      <c r="F370" s="14">
        <v>8</v>
      </c>
      <c r="G370" s="49">
        <f t="shared" si="36"/>
        <v>-37.5</v>
      </c>
      <c r="H370" s="33">
        <f t="shared" si="37"/>
        <v>1.5703517587939697E-2</v>
      </c>
      <c r="I370" s="33">
        <f t="shared" si="38"/>
        <v>2.5346133130564268E-2</v>
      </c>
      <c r="J370" s="20">
        <v>37</v>
      </c>
      <c r="K370" s="14">
        <v>38</v>
      </c>
      <c r="L370" s="49">
        <f t="shared" si="39"/>
        <v>-2.6315789473684208</v>
      </c>
      <c r="M370" s="33">
        <f t="shared" si="40"/>
        <v>1.2201717474178527E-2</v>
      </c>
      <c r="N370" s="34">
        <f t="shared" si="41"/>
        <v>1.3560967253832757E-2</v>
      </c>
    </row>
    <row r="371" spans="1:14" collapsed="1" x14ac:dyDescent="0.25">
      <c r="A371" s="36" t="s">
        <v>394</v>
      </c>
      <c r="B371" s="1" t="s">
        <v>395</v>
      </c>
      <c r="C371" s="42">
        <f t="shared" si="35"/>
        <v>19.35483870967742</v>
      </c>
      <c r="D371" s="48"/>
      <c r="E371" s="20">
        <v>5</v>
      </c>
      <c r="F371" s="14">
        <v>0</v>
      </c>
      <c r="G371" s="49" t="str">
        <f t="shared" si="36"/>
        <v/>
      </c>
      <c r="H371" s="33">
        <f t="shared" si="37"/>
        <v>1.5703517587939697E-2</v>
      </c>
      <c r="I371" s="33" t="str">
        <f t="shared" si="38"/>
        <v/>
      </c>
      <c r="J371" s="20">
        <v>37</v>
      </c>
      <c r="K371" s="14">
        <v>31</v>
      </c>
      <c r="L371" s="49">
        <f t="shared" si="39"/>
        <v>19.35483870967742</v>
      </c>
      <c r="M371" s="33">
        <f t="shared" si="40"/>
        <v>1.2201717474178527E-2</v>
      </c>
      <c r="N371" s="34">
        <f t="shared" si="41"/>
        <v>1.106289433865304E-2</v>
      </c>
    </row>
    <row r="372" spans="1:14" hidden="1" outlineLevel="1" x14ac:dyDescent="0.25">
      <c r="A372" s="36"/>
      <c r="B372" s="50" t="s">
        <v>396</v>
      </c>
      <c r="C372" s="42">
        <f t="shared" si="35"/>
        <v>19.35483870967742</v>
      </c>
      <c r="D372" s="48"/>
      <c r="E372" s="20">
        <v>5</v>
      </c>
      <c r="F372" s="14">
        <v>0</v>
      </c>
      <c r="G372" s="49" t="str">
        <f t="shared" si="36"/>
        <v/>
      </c>
      <c r="H372" s="33">
        <f t="shared" si="37"/>
        <v>1.5703517587939697E-2</v>
      </c>
      <c r="I372" s="33" t="str">
        <f t="shared" si="38"/>
        <v/>
      </c>
      <c r="J372" s="20">
        <v>37</v>
      </c>
      <c r="K372" s="14">
        <v>31</v>
      </c>
      <c r="L372" s="49">
        <f t="shared" si="39"/>
        <v>19.35483870967742</v>
      </c>
      <c r="M372" s="33">
        <f t="shared" si="40"/>
        <v>1.2201717474178527E-2</v>
      </c>
      <c r="N372" s="34">
        <f t="shared" si="41"/>
        <v>1.106289433865304E-2</v>
      </c>
    </row>
    <row r="373" spans="1:14" collapsed="1" x14ac:dyDescent="0.25">
      <c r="A373" s="36" t="s">
        <v>397</v>
      </c>
      <c r="B373" s="1" t="s">
        <v>398</v>
      </c>
      <c r="C373" s="42">
        <f t="shared" si="35"/>
        <v>28.000000000000004</v>
      </c>
      <c r="D373" s="48"/>
      <c r="E373" s="20">
        <v>3</v>
      </c>
      <c r="F373" s="14">
        <v>1</v>
      </c>
      <c r="G373" s="49">
        <f t="shared" si="36"/>
        <v>200</v>
      </c>
      <c r="H373" s="33">
        <f t="shared" si="37"/>
        <v>9.4221105527638183E-3</v>
      </c>
      <c r="I373" s="33">
        <f t="shared" si="38"/>
        <v>3.1682666413205334E-3</v>
      </c>
      <c r="J373" s="20">
        <v>32</v>
      </c>
      <c r="K373" s="14">
        <v>25</v>
      </c>
      <c r="L373" s="49">
        <f t="shared" si="39"/>
        <v>28.000000000000004</v>
      </c>
      <c r="M373" s="33">
        <f t="shared" si="40"/>
        <v>1.0552836734424672E-2</v>
      </c>
      <c r="N373" s="34">
        <f t="shared" si="41"/>
        <v>8.9216889827847083E-3</v>
      </c>
    </row>
    <row r="374" spans="1:14" hidden="1" outlineLevel="1" x14ac:dyDescent="0.25">
      <c r="A374" s="36"/>
      <c r="B374" s="50" t="s">
        <v>399</v>
      </c>
      <c r="C374" s="42" t="str">
        <f t="shared" si="35"/>
        <v/>
      </c>
      <c r="D374" s="48"/>
      <c r="E374" s="20">
        <v>2</v>
      </c>
      <c r="F374" s="14">
        <v>0</v>
      </c>
      <c r="G374" s="49" t="str">
        <f t="shared" si="36"/>
        <v/>
      </c>
      <c r="H374" s="33">
        <f t="shared" si="37"/>
        <v>6.2814070351758797E-3</v>
      </c>
      <c r="I374" s="33" t="str">
        <f t="shared" si="38"/>
        <v/>
      </c>
      <c r="J374" s="20">
        <v>17</v>
      </c>
      <c r="K374" s="14">
        <v>0</v>
      </c>
      <c r="L374" s="49" t="str">
        <f t="shared" si="39"/>
        <v/>
      </c>
      <c r="M374" s="33">
        <f t="shared" si="40"/>
        <v>5.6061945151631067E-3</v>
      </c>
      <c r="N374" s="34" t="str">
        <f t="shared" si="41"/>
        <v/>
      </c>
    </row>
    <row r="375" spans="1:14" hidden="1" outlineLevel="1" x14ac:dyDescent="0.25">
      <c r="A375" s="36"/>
      <c r="B375" s="50" t="s">
        <v>400</v>
      </c>
      <c r="C375" s="42">
        <f t="shared" si="35"/>
        <v>-37.5</v>
      </c>
      <c r="D375" s="48"/>
      <c r="E375" s="20">
        <v>1</v>
      </c>
      <c r="F375" s="14">
        <v>1</v>
      </c>
      <c r="G375" s="49">
        <f t="shared" si="36"/>
        <v>0</v>
      </c>
      <c r="H375" s="33">
        <f t="shared" si="37"/>
        <v>3.1407035175879399E-3</v>
      </c>
      <c r="I375" s="33">
        <f t="shared" si="38"/>
        <v>3.1682666413205334E-3</v>
      </c>
      <c r="J375" s="20">
        <v>15</v>
      </c>
      <c r="K375" s="14">
        <v>24</v>
      </c>
      <c r="L375" s="49">
        <f t="shared" si="39"/>
        <v>-37.5</v>
      </c>
      <c r="M375" s="33">
        <f t="shared" si="40"/>
        <v>4.9466422192615649E-3</v>
      </c>
      <c r="N375" s="34">
        <f t="shared" si="41"/>
        <v>8.5648214234733209E-3</v>
      </c>
    </row>
    <row r="376" spans="1:14" hidden="1" outlineLevel="1" x14ac:dyDescent="0.25">
      <c r="A376" s="36"/>
      <c r="B376" s="50" t="s">
        <v>401</v>
      </c>
      <c r="C376" s="42">
        <f t="shared" si="35"/>
        <v>-100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1</v>
      </c>
      <c r="L376" s="49">
        <f t="shared" si="39"/>
        <v>-100</v>
      </c>
      <c r="M376" s="33" t="str">
        <f t="shared" si="40"/>
        <v/>
      </c>
      <c r="N376" s="34">
        <f t="shared" si="41"/>
        <v>3.5686755931138835E-4</v>
      </c>
    </row>
    <row r="377" spans="1:14" collapsed="1" x14ac:dyDescent="0.25">
      <c r="A377" s="36" t="s">
        <v>402</v>
      </c>
      <c r="B377" s="1" t="s">
        <v>403</v>
      </c>
      <c r="C377" s="42">
        <f t="shared" si="35"/>
        <v>-89.075630252100851</v>
      </c>
      <c r="D377" s="48"/>
      <c r="E377" s="20">
        <v>0</v>
      </c>
      <c r="F377" s="14">
        <v>21</v>
      </c>
      <c r="G377" s="49">
        <f t="shared" si="36"/>
        <v>-100</v>
      </c>
      <c r="H377" s="33" t="str">
        <f t="shared" si="37"/>
        <v/>
      </c>
      <c r="I377" s="33">
        <f t="shared" si="38"/>
        <v>6.65335994677312E-2</v>
      </c>
      <c r="J377" s="20">
        <v>26</v>
      </c>
      <c r="K377" s="14">
        <v>238</v>
      </c>
      <c r="L377" s="49">
        <f t="shared" si="39"/>
        <v>-89.075630252100851</v>
      </c>
      <c r="M377" s="33">
        <f t="shared" si="40"/>
        <v>8.5741798467200477E-3</v>
      </c>
      <c r="N377" s="34">
        <f t="shared" si="41"/>
        <v>8.4934479116110434E-2</v>
      </c>
    </row>
    <row r="378" spans="1:14" hidden="1" outlineLevel="1" x14ac:dyDescent="0.25">
      <c r="A378" s="36"/>
      <c r="B378" s="50" t="s">
        <v>404</v>
      </c>
      <c r="C378" s="42">
        <f t="shared" si="35"/>
        <v>-89.029535864978897</v>
      </c>
      <c r="D378" s="48"/>
      <c r="E378" s="20">
        <v>0</v>
      </c>
      <c r="F378" s="14">
        <v>21</v>
      </c>
      <c r="G378" s="49">
        <f t="shared" si="36"/>
        <v>-100</v>
      </c>
      <c r="H378" s="33" t="str">
        <f t="shared" si="37"/>
        <v/>
      </c>
      <c r="I378" s="33">
        <f t="shared" si="38"/>
        <v>6.65335994677312E-2</v>
      </c>
      <c r="J378" s="20">
        <v>26</v>
      </c>
      <c r="K378" s="14">
        <v>237</v>
      </c>
      <c r="L378" s="49">
        <f t="shared" si="39"/>
        <v>-89.029535864978897</v>
      </c>
      <c r="M378" s="33">
        <f t="shared" si="40"/>
        <v>8.5741798467200477E-3</v>
      </c>
      <c r="N378" s="34">
        <f t="shared" si="41"/>
        <v>8.4577611556799048E-2</v>
      </c>
    </row>
    <row r="379" spans="1:14" hidden="1" outlineLevel="1" x14ac:dyDescent="0.25">
      <c r="A379" s="36"/>
      <c r="B379" s="50" t="s">
        <v>405</v>
      </c>
      <c r="C379" s="42">
        <f t="shared" si="35"/>
        <v>-100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1</v>
      </c>
      <c r="L379" s="49">
        <f t="shared" si="39"/>
        <v>-100</v>
      </c>
      <c r="M379" s="33" t="str">
        <f t="shared" si="40"/>
        <v/>
      </c>
      <c r="N379" s="34">
        <f t="shared" si="41"/>
        <v>3.5686755931138835E-4</v>
      </c>
    </row>
    <row r="380" spans="1:14" collapsed="1" x14ac:dyDescent="0.25">
      <c r="A380" s="36" t="s">
        <v>406</v>
      </c>
      <c r="B380" s="1" t="s">
        <v>407</v>
      </c>
      <c r="C380" s="42">
        <f t="shared" si="35"/>
        <v>52.941176470588239</v>
      </c>
      <c r="D380" s="48"/>
      <c r="E380" s="20">
        <v>0</v>
      </c>
      <c r="F380" s="14">
        <v>1</v>
      </c>
      <c r="G380" s="49">
        <f t="shared" si="36"/>
        <v>-100</v>
      </c>
      <c r="H380" s="33" t="str">
        <f t="shared" si="37"/>
        <v/>
      </c>
      <c r="I380" s="33">
        <f t="shared" si="38"/>
        <v>3.1682666413205334E-3</v>
      </c>
      <c r="J380" s="20">
        <v>26</v>
      </c>
      <c r="K380" s="14">
        <v>17</v>
      </c>
      <c r="L380" s="49">
        <f t="shared" si="39"/>
        <v>52.941176470588239</v>
      </c>
      <c r="M380" s="33">
        <f t="shared" si="40"/>
        <v>8.5741798467200477E-3</v>
      </c>
      <c r="N380" s="34">
        <f t="shared" si="41"/>
        <v>6.0667485082936019E-3</v>
      </c>
    </row>
    <row r="381" spans="1:14" hidden="1" outlineLevel="1" x14ac:dyDescent="0.25">
      <c r="A381" s="36"/>
      <c r="B381" s="50" t="s">
        <v>407</v>
      </c>
      <c r="C381" s="42">
        <f t="shared" si="35"/>
        <v>52.941176470588239</v>
      </c>
      <c r="D381" s="48"/>
      <c r="E381" s="20">
        <v>0</v>
      </c>
      <c r="F381" s="14">
        <v>1</v>
      </c>
      <c r="G381" s="49">
        <f t="shared" si="36"/>
        <v>-100</v>
      </c>
      <c r="H381" s="33" t="str">
        <f t="shared" si="37"/>
        <v/>
      </c>
      <c r="I381" s="33">
        <f t="shared" si="38"/>
        <v>3.1682666413205334E-3</v>
      </c>
      <c r="J381" s="20">
        <v>26</v>
      </c>
      <c r="K381" s="14">
        <v>17</v>
      </c>
      <c r="L381" s="49">
        <f t="shared" si="39"/>
        <v>52.941176470588239</v>
      </c>
      <c r="M381" s="33">
        <f t="shared" si="40"/>
        <v>8.5741798467200477E-3</v>
      </c>
      <c r="N381" s="34">
        <f t="shared" si="41"/>
        <v>6.0667485082936019E-3</v>
      </c>
    </row>
    <row r="382" spans="1:14" collapsed="1" x14ac:dyDescent="0.25">
      <c r="A382" s="36" t="s">
        <v>408</v>
      </c>
      <c r="B382" s="1" t="s">
        <v>409</v>
      </c>
      <c r="C382" s="42">
        <f t="shared" si="35"/>
        <v>-8</v>
      </c>
      <c r="D382" s="48"/>
      <c r="E382" s="20">
        <v>0</v>
      </c>
      <c r="F382" s="14">
        <v>2</v>
      </c>
      <c r="G382" s="49">
        <f t="shared" si="36"/>
        <v>-100</v>
      </c>
      <c r="H382" s="33" t="str">
        <f t="shared" si="37"/>
        <v/>
      </c>
      <c r="I382" s="33">
        <f t="shared" si="38"/>
        <v>6.3365332826410669E-3</v>
      </c>
      <c r="J382" s="20">
        <v>23</v>
      </c>
      <c r="K382" s="14">
        <v>25</v>
      </c>
      <c r="L382" s="49">
        <f t="shared" si="39"/>
        <v>-8</v>
      </c>
      <c r="M382" s="33">
        <f t="shared" si="40"/>
        <v>7.5848514028677341E-3</v>
      </c>
      <c r="N382" s="34">
        <f t="shared" si="41"/>
        <v>8.9216889827847083E-3</v>
      </c>
    </row>
    <row r="383" spans="1:14" hidden="1" outlineLevel="1" x14ac:dyDescent="0.25">
      <c r="A383" s="36"/>
      <c r="B383" s="50" t="s">
        <v>410</v>
      </c>
      <c r="C383" s="42">
        <f t="shared" si="35"/>
        <v>-8</v>
      </c>
      <c r="D383" s="48"/>
      <c r="E383" s="20">
        <v>0</v>
      </c>
      <c r="F383" s="14">
        <v>2</v>
      </c>
      <c r="G383" s="49">
        <f t="shared" si="36"/>
        <v>-100</v>
      </c>
      <c r="H383" s="33" t="str">
        <f t="shared" si="37"/>
        <v/>
      </c>
      <c r="I383" s="33">
        <f t="shared" si="38"/>
        <v>6.3365332826410669E-3</v>
      </c>
      <c r="J383" s="20">
        <v>23</v>
      </c>
      <c r="K383" s="14">
        <v>25</v>
      </c>
      <c r="L383" s="49">
        <f t="shared" si="39"/>
        <v>-8</v>
      </c>
      <c r="M383" s="33">
        <f t="shared" si="40"/>
        <v>7.5848514028677341E-3</v>
      </c>
      <c r="N383" s="34">
        <f t="shared" si="41"/>
        <v>8.9216889827847083E-3</v>
      </c>
    </row>
    <row r="384" spans="1:14" collapsed="1" x14ac:dyDescent="0.25">
      <c r="A384" s="36" t="s">
        <v>411</v>
      </c>
      <c r="B384" s="1" t="s">
        <v>412</v>
      </c>
      <c r="C384" s="42">
        <f t="shared" si="35"/>
        <v>-12.5</v>
      </c>
      <c r="D384" s="48"/>
      <c r="E384" s="20">
        <v>0</v>
      </c>
      <c r="F384" s="14">
        <v>2</v>
      </c>
      <c r="G384" s="49">
        <f t="shared" si="36"/>
        <v>-100</v>
      </c>
      <c r="H384" s="33" t="str">
        <f t="shared" si="37"/>
        <v/>
      </c>
      <c r="I384" s="33">
        <f t="shared" si="38"/>
        <v>6.3365332826410669E-3</v>
      </c>
      <c r="J384" s="20">
        <v>14</v>
      </c>
      <c r="K384" s="14">
        <v>16</v>
      </c>
      <c r="L384" s="49">
        <f t="shared" si="39"/>
        <v>-12.5</v>
      </c>
      <c r="M384" s="33">
        <f t="shared" si="40"/>
        <v>4.6168660713107939E-3</v>
      </c>
      <c r="N384" s="34">
        <f t="shared" si="41"/>
        <v>5.7098809489822136E-3</v>
      </c>
    </row>
    <row r="385" spans="1:14" hidden="1" outlineLevel="1" x14ac:dyDescent="0.25">
      <c r="A385" s="36"/>
      <c r="B385" s="50" t="s">
        <v>412</v>
      </c>
      <c r="C385" s="42">
        <f t="shared" si="35"/>
        <v>-12.5</v>
      </c>
      <c r="D385" s="48"/>
      <c r="E385" s="20">
        <v>0</v>
      </c>
      <c r="F385" s="14">
        <v>2</v>
      </c>
      <c r="G385" s="49">
        <f t="shared" si="36"/>
        <v>-100</v>
      </c>
      <c r="H385" s="33" t="str">
        <f t="shared" si="37"/>
        <v/>
      </c>
      <c r="I385" s="33">
        <f t="shared" si="38"/>
        <v>6.3365332826410669E-3</v>
      </c>
      <c r="J385" s="20">
        <v>14</v>
      </c>
      <c r="K385" s="14">
        <v>16</v>
      </c>
      <c r="L385" s="49">
        <f t="shared" si="39"/>
        <v>-12.5</v>
      </c>
      <c r="M385" s="33">
        <f t="shared" si="40"/>
        <v>4.6168660713107939E-3</v>
      </c>
      <c r="N385" s="34">
        <f t="shared" si="41"/>
        <v>5.7098809489822136E-3</v>
      </c>
    </row>
    <row r="386" spans="1:14" collapsed="1" x14ac:dyDescent="0.25">
      <c r="A386" s="36" t="s">
        <v>413</v>
      </c>
      <c r="B386" s="1" t="s">
        <v>414</v>
      </c>
      <c r="C386" s="42">
        <f t="shared" si="35"/>
        <v>20</v>
      </c>
      <c r="D386" s="48"/>
      <c r="E386" s="20">
        <v>1</v>
      </c>
      <c r="F386" s="14">
        <v>0</v>
      </c>
      <c r="G386" s="49" t="str">
        <f t="shared" si="36"/>
        <v/>
      </c>
      <c r="H386" s="33">
        <f t="shared" si="37"/>
        <v>3.1407035175879399E-3</v>
      </c>
      <c r="I386" s="33" t="str">
        <f t="shared" si="38"/>
        <v/>
      </c>
      <c r="J386" s="20">
        <v>6</v>
      </c>
      <c r="K386" s="14">
        <v>5</v>
      </c>
      <c r="L386" s="49">
        <f t="shared" si="39"/>
        <v>20</v>
      </c>
      <c r="M386" s="33">
        <f t="shared" si="40"/>
        <v>1.9786568877046265E-3</v>
      </c>
      <c r="N386" s="34">
        <f t="shared" si="41"/>
        <v>1.7843377965569417E-3</v>
      </c>
    </row>
    <row r="387" spans="1:14" hidden="1" outlineLevel="1" x14ac:dyDescent="0.25">
      <c r="A387" s="36"/>
      <c r="B387" s="50" t="s">
        <v>414</v>
      </c>
      <c r="C387" s="42">
        <f t="shared" si="35"/>
        <v>20</v>
      </c>
      <c r="D387" s="48"/>
      <c r="E387" s="20">
        <v>1</v>
      </c>
      <c r="F387" s="14">
        <v>0</v>
      </c>
      <c r="G387" s="49" t="str">
        <f t="shared" si="36"/>
        <v/>
      </c>
      <c r="H387" s="33">
        <f t="shared" si="37"/>
        <v>3.1407035175879399E-3</v>
      </c>
      <c r="I387" s="33" t="str">
        <f t="shared" si="38"/>
        <v/>
      </c>
      <c r="J387" s="20">
        <v>6</v>
      </c>
      <c r="K387" s="14">
        <v>5</v>
      </c>
      <c r="L387" s="49">
        <f t="shared" si="39"/>
        <v>20</v>
      </c>
      <c r="M387" s="33">
        <f t="shared" si="40"/>
        <v>1.9786568877046265E-3</v>
      </c>
      <c r="N387" s="34">
        <f t="shared" si="41"/>
        <v>1.7843377965569417E-3</v>
      </c>
    </row>
    <row r="388" spans="1:14" collapsed="1" x14ac:dyDescent="0.25">
      <c r="A388" s="36" t="s">
        <v>415</v>
      </c>
      <c r="B388" s="1" t="s">
        <v>416</v>
      </c>
      <c r="C388" s="42">
        <f t="shared" si="35"/>
        <v>150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5</v>
      </c>
      <c r="K388" s="14">
        <v>2</v>
      </c>
      <c r="L388" s="49">
        <f t="shared" si="39"/>
        <v>150</v>
      </c>
      <c r="M388" s="33">
        <f t="shared" si="40"/>
        <v>1.6488807397538551E-3</v>
      </c>
      <c r="N388" s="34">
        <f t="shared" si="41"/>
        <v>7.137351186227767E-4</v>
      </c>
    </row>
    <row r="389" spans="1:14" hidden="1" outlineLevel="1" x14ac:dyDescent="0.25">
      <c r="A389" s="36"/>
      <c r="B389" s="50" t="s">
        <v>417</v>
      </c>
      <c r="C389" s="42" t="str">
        <f t="shared" si="35"/>
        <v/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3</v>
      </c>
      <c r="K389" s="14">
        <v>0</v>
      </c>
      <c r="L389" s="49" t="str">
        <f t="shared" si="39"/>
        <v/>
      </c>
      <c r="M389" s="33">
        <f t="shared" si="40"/>
        <v>9.8932844385231323E-4</v>
      </c>
      <c r="N389" s="34" t="str">
        <f t="shared" si="41"/>
        <v/>
      </c>
    </row>
    <row r="390" spans="1:14" hidden="1" outlineLevel="1" x14ac:dyDescent="0.25">
      <c r="A390" s="36"/>
      <c r="B390" s="50" t="s">
        <v>416</v>
      </c>
      <c r="C390" s="42">
        <f t="shared" si="35"/>
        <v>-50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1</v>
      </c>
      <c r="K390" s="14">
        <v>2</v>
      </c>
      <c r="L390" s="49">
        <f t="shared" si="39"/>
        <v>-50</v>
      </c>
      <c r="M390" s="33">
        <f t="shared" si="40"/>
        <v>3.2977614795077099E-4</v>
      </c>
      <c r="N390" s="34">
        <f t="shared" si="41"/>
        <v>7.137351186227767E-4</v>
      </c>
    </row>
    <row r="391" spans="1:14" hidden="1" outlineLevel="1" x14ac:dyDescent="0.25">
      <c r="A391" s="36"/>
      <c r="B391" s="50" t="s">
        <v>418</v>
      </c>
      <c r="C391" s="42" t="str">
        <f t="shared" si="35"/>
        <v/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1</v>
      </c>
      <c r="K391" s="14">
        <v>0</v>
      </c>
      <c r="L391" s="49" t="str">
        <f t="shared" si="39"/>
        <v/>
      </c>
      <c r="M391" s="33">
        <f t="shared" si="40"/>
        <v>3.2977614795077099E-4</v>
      </c>
      <c r="N391" s="34" t="str">
        <f t="shared" si="41"/>
        <v/>
      </c>
    </row>
    <row r="392" spans="1:14" collapsed="1" x14ac:dyDescent="0.25">
      <c r="A392" s="36" t="s">
        <v>419</v>
      </c>
      <c r="B392" s="1" t="s">
        <v>420</v>
      </c>
      <c r="C392" s="42">
        <f t="shared" si="35"/>
        <v>-98.4375</v>
      </c>
      <c r="D392" s="48"/>
      <c r="E392" s="20">
        <v>0</v>
      </c>
      <c r="F392" s="14">
        <v>7</v>
      </c>
      <c r="G392" s="49">
        <f t="shared" si="36"/>
        <v>-100</v>
      </c>
      <c r="H392" s="33" t="str">
        <f t="shared" si="37"/>
        <v/>
      </c>
      <c r="I392" s="33">
        <f t="shared" si="38"/>
        <v>2.2177866489243733E-2</v>
      </c>
      <c r="J392" s="20">
        <v>2</v>
      </c>
      <c r="K392" s="14">
        <v>128</v>
      </c>
      <c r="L392" s="49">
        <f t="shared" si="39"/>
        <v>-98.4375</v>
      </c>
      <c r="M392" s="33">
        <f t="shared" si="40"/>
        <v>6.5955229590154197E-4</v>
      </c>
      <c r="N392" s="34">
        <f t="shared" si="41"/>
        <v>4.5679047591857709E-2</v>
      </c>
    </row>
    <row r="393" spans="1:14" hidden="1" outlineLevel="1" x14ac:dyDescent="0.25">
      <c r="A393" s="36"/>
      <c r="B393" s="50" t="s">
        <v>421</v>
      </c>
      <c r="C393" s="42">
        <f t="shared" si="35"/>
        <v>-98.4375</v>
      </c>
      <c r="D393" s="48"/>
      <c r="E393" s="20">
        <v>0</v>
      </c>
      <c r="F393" s="14">
        <v>7</v>
      </c>
      <c r="G393" s="49">
        <f t="shared" si="36"/>
        <v>-100</v>
      </c>
      <c r="H393" s="33" t="str">
        <f t="shared" si="37"/>
        <v/>
      </c>
      <c r="I393" s="33">
        <f t="shared" si="38"/>
        <v>2.2177866489243733E-2</v>
      </c>
      <c r="J393" s="20">
        <v>2</v>
      </c>
      <c r="K393" s="14">
        <v>128</v>
      </c>
      <c r="L393" s="49">
        <f t="shared" si="39"/>
        <v>-98.4375</v>
      </c>
      <c r="M393" s="33">
        <f t="shared" si="40"/>
        <v>6.5955229590154197E-4</v>
      </c>
      <c r="N393" s="34">
        <f t="shared" si="41"/>
        <v>4.5679047591857709E-2</v>
      </c>
    </row>
    <row r="394" spans="1:14" collapsed="1" x14ac:dyDescent="0.25">
      <c r="A394" s="36" t="s">
        <v>422</v>
      </c>
      <c r="B394" s="1" t="s">
        <v>423</v>
      </c>
      <c r="C394" s="42">
        <f t="shared" ref="C394:C400" si="42">IF(K394=0,"",SUM(((J394-K394)/K394)*100))</f>
        <v>-94.444444444444443</v>
      </c>
      <c r="D394" s="48"/>
      <c r="E394" s="20">
        <v>0</v>
      </c>
      <c r="F394" s="14">
        <v>2</v>
      </c>
      <c r="G394" s="49">
        <f t="shared" ref="G394:G457" si="43">IF(F394=0,"",SUM(((E394-F394)/F394)*100))</f>
        <v>-100</v>
      </c>
      <c r="H394" s="33" t="str">
        <f t="shared" ref="H394:H400" si="44">IF(E394=0,"",SUM((E394/CntPeriod)*100))</f>
        <v/>
      </c>
      <c r="I394" s="33">
        <f t="shared" ref="I394:I400" si="45">IF(F394=0,"",SUM((F394/CntPeriodPrevYear)*100))</f>
        <v>6.3365332826410669E-3</v>
      </c>
      <c r="J394" s="20">
        <v>2</v>
      </c>
      <c r="K394" s="14">
        <v>36</v>
      </c>
      <c r="L394" s="49">
        <f t="shared" ref="L394:L457" si="46">IF(K394=0,"",SUM(((J394-K394)/K394)*100))</f>
        <v>-94.444444444444443</v>
      </c>
      <c r="M394" s="33">
        <f t="shared" ref="M394:M400" si="47">IF(J394=0,"",SUM((J394/CntYearAck)*100))</f>
        <v>6.5955229590154197E-4</v>
      </c>
      <c r="N394" s="34">
        <f t="shared" ref="N394:N400" si="48">IF(K394=0,"",SUM((K394/CntPrevYearAck)*100))</f>
        <v>1.2847232135209979E-2</v>
      </c>
    </row>
    <row r="395" spans="1:14" hidden="1" outlineLevel="1" x14ac:dyDescent="0.25">
      <c r="A395" s="36"/>
      <c r="B395" s="50" t="s">
        <v>424</v>
      </c>
      <c r="C395" s="42">
        <f t="shared" si="42"/>
        <v>-94.73684210526315</v>
      </c>
      <c r="D395" s="48"/>
      <c r="E395" s="20">
        <v>0</v>
      </c>
      <c r="F395" s="14">
        <v>2</v>
      </c>
      <c r="G395" s="49">
        <f t="shared" si="43"/>
        <v>-100</v>
      </c>
      <c r="H395" s="33" t="str">
        <f t="shared" si="44"/>
        <v/>
      </c>
      <c r="I395" s="33">
        <f t="shared" si="45"/>
        <v>6.3365332826410669E-3</v>
      </c>
      <c r="J395" s="20">
        <v>1</v>
      </c>
      <c r="K395" s="14">
        <v>19</v>
      </c>
      <c r="L395" s="49">
        <f t="shared" si="46"/>
        <v>-94.73684210526315</v>
      </c>
      <c r="M395" s="33">
        <f t="shared" si="47"/>
        <v>3.2977614795077099E-4</v>
      </c>
      <c r="N395" s="34">
        <f t="shared" si="48"/>
        <v>6.7804836269163785E-3</v>
      </c>
    </row>
    <row r="396" spans="1:14" hidden="1" outlineLevel="1" x14ac:dyDescent="0.25">
      <c r="A396" s="36"/>
      <c r="B396" s="50" t="s">
        <v>362</v>
      </c>
      <c r="C396" s="42">
        <f t="shared" si="42"/>
        <v>-94.117647058823522</v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1</v>
      </c>
      <c r="K396" s="14">
        <v>17</v>
      </c>
      <c r="L396" s="49">
        <f t="shared" si="46"/>
        <v>-94.117647058823522</v>
      </c>
      <c r="M396" s="33">
        <f t="shared" si="47"/>
        <v>3.2977614795077099E-4</v>
      </c>
      <c r="N396" s="34">
        <f t="shared" si="48"/>
        <v>6.0667485082936019E-3</v>
      </c>
    </row>
    <row r="397" spans="1:14" collapsed="1" x14ac:dyDescent="0.25">
      <c r="A397" s="36" t="s">
        <v>425</v>
      </c>
      <c r="B397" s="1" t="s">
        <v>426</v>
      </c>
      <c r="C397" s="42">
        <f t="shared" si="42"/>
        <v>-100</v>
      </c>
      <c r="D397" s="48"/>
      <c r="E397" s="20">
        <v>0</v>
      </c>
      <c r="F397" s="14">
        <v>2</v>
      </c>
      <c r="G397" s="49">
        <f t="shared" si="43"/>
        <v>-100</v>
      </c>
      <c r="H397" s="33" t="str">
        <f t="shared" si="44"/>
        <v/>
      </c>
      <c r="I397" s="33">
        <f t="shared" si="45"/>
        <v>6.3365332826410669E-3</v>
      </c>
      <c r="J397" s="20">
        <v>0</v>
      </c>
      <c r="K397" s="14">
        <v>36</v>
      </c>
      <c r="L397" s="49">
        <f t="shared" si="46"/>
        <v>-100</v>
      </c>
      <c r="M397" s="33" t="str">
        <f t="shared" si="47"/>
        <v/>
      </c>
      <c r="N397" s="34">
        <f t="shared" si="48"/>
        <v>1.2847232135209979E-2</v>
      </c>
    </row>
    <row r="398" spans="1:14" hidden="1" outlineLevel="1" x14ac:dyDescent="0.25">
      <c r="A398" s="36"/>
      <c r="B398" s="50" t="s">
        <v>362</v>
      </c>
      <c r="C398" s="42">
        <f t="shared" si="42"/>
        <v>-100</v>
      </c>
      <c r="D398" s="48"/>
      <c r="E398" s="20">
        <v>0</v>
      </c>
      <c r="F398" s="14">
        <v>2</v>
      </c>
      <c r="G398" s="49">
        <f t="shared" si="43"/>
        <v>-100</v>
      </c>
      <c r="H398" s="33" t="str">
        <f t="shared" si="44"/>
        <v/>
      </c>
      <c r="I398" s="33">
        <f t="shared" si="45"/>
        <v>6.3365332826410669E-3</v>
      </c>
      <c r="J398" s="20">
        <v>0</v>
      </c>
      <c r="K398" s="14">
        <v>36</v>
      </c>
      <c r="L398" s="49">
        <f t="shared" si="46"/>
        <v>-100</v>
      </c>
      <c r="M398" s="33" t="str">
        <f t="shared" si="47"/>
        <v/>
      </c>
      <c r="N398" s="34">
        <f t="shared" si="48"/>
        <v>1.2847232135209979E-2</v>
      </c>
    </row>
    <row r="399" spans="1:14" collapsed="1" x14ac:dyDescent="0.25">
      <c r="A399" s="36" t="s">
        <v>427</v>
      </c>
      <c r="B399" s="1" t="s">
        <v>428</v>
      </c>
      <c r="C399" s="42">
        <f t="shared" si="42"/>
        <v>-100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0</v>
      </c>
      <c r="K399" s="14">
        <v>2</v>
      </c>
      <c r="L399" s="49">
        <f t="shared" si="46"/>
        <v>-100</v>
      </c>
      <c r="M399" s="33" t="str">
        <f t="shared" si="47"/>
        <v/>
      </c>
      <c r="N399" s="34">
        <f t="shared" si="48"/>
        <v>7.137351186227767E-4</v>
      </c>
    </row>
    <row r="400" spans="1:14" hidden="1" outlineLevel="1" x14ac:dyDescent="0.25">
      <c r="A400" s="36"/>
      <c r="B400" s="50" t="s">
        <v>429</v>
      </c>
      <c r="C400" s="42">
        <f t="shared" si="42"/>
        <v>-100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0</v>
      </c>
      <c r="K400" s="14">
        <v>2</v>
      </c>
      <c r="L400" s="49">
        <f t="shared" si="46"/>
        <v>-100</v>
      </c>
      <c r="M400" s="33" t="str">
        <f t="shared" si="47"/>
        <v/>
      </c>
      <c r="N400" s="34">
        <f t="shared" si="48"/>
        <v>7.137351186227767E-4</v>
      </c>
    </row>
    <row r="401" spans="1:14" x14ac:dyDescent="0.25">
      <c r="A401" s="36"/>
      <c r="B401" s="19"/>
      <c r="C401" s="42"/>
      <c r="D401" s="48"/>
      <c r="E401" s="20"/>
      <c r="F401" s="14"/>
      <c r="G401" s="49"/>
      <c r="H401" s="33"/>
      <c r="I401" s="33"/>
      <c r="J401" s="20"/>
      <c r="K401" s="14"/>
      <c r="L401" s="49"/>
      <c r="M401" s="33"/>
      <c r="N401" s="34"/>
    </row>
    <row r="402" spans="1:14" ht="14.95" customHeight="1" x14ac:dyDescent="0.25">
      <c r="A402" s="18"/>
      <c r="B402" s="10" t="s">
        <v>4</v>
      </c>
      <c r="C402" s="43"/>
      <c r="D402" s="6"/>
      <c r="E402" s="11">
        <f>SUM(E10 + E21 + E40 + E51 + E63 + E79 + E96 + E126 + E134 + E147 + E165 + E178 + E191 + E204 + E218 + E234 + E243 + E251 + E259 + E264 + E276 + E283 + E289 + E294 + E301 + E306 + E313 + E318 + E321 + E328 + E334 + E336 + E340 + E342 + E347 + E351 + E357 + E359 + E364 + E366 + E369 + E371 + E373 + E377 + E380 + E382 + E384 + E386 + E388 + E392 + E394 + E397 + E399)</f>
        <v>31840</v>
      </c>
      <c r="F402" s="11">
        <f>SUM(F10 + F21 + F40 + F51 + F63 + F79 + F96 + F126 + F134 + F147 + F165 + F178 + F191 + F204 + F218 + F234 + F243 + F251 + F259 + F264 + F276 + F283 + F289 + F294 + F301 + F306 + F313 + F318 + F321 + F328 + F334 + F336 + F340 + F342 + F347 + F351 + F357 + F359 + F364 + F366 + F369 + F371 + F373 + F377 + F380 + F382 + F384 + F386 + F388 + F392 + F394 + F397 + F399)</f>
        <v>31563</v>
      </c>
      <c r="G402" s="11"/>
      <c r="H402" s="7"/>
      <c r="I402" s="7"/>
      <c r="J402" s="11">
        <f>SUM(J10 + J21 + J40 + J51 + J63 + J79 + J96 + J126 + J134 + J147 + J165 + J178 + J191 + J204 + J218 + J234 + J243 + J251 + J259 + J264 + J276 + J283 + J289 + J294 + J301 + J306 + J313 + J318 + J321 + J328 + J334 + J336 + J340 + J342 + J347 + J351 + J357 + J359 + J364 + J366 + J369 + J371 + J373 + J377 + J380 + J382 + J384 + J386 + J388 + J392 + J394 + J397 + J399)</f>
        <v>303236</v>
      </c>
      <c r="K402" s="11">
        <f>SUM(K10 + K21 + K40 + K51 + K63 + K79 + K96 + K126 + K134 + K147 + K165 + K178 + K191 + K204 + K218 + K234 + K243 + K251 + K259 + K264 + K276 + K283 + K289 + K294 + K301 + K306 + K313 + K318 + K321 + K328 + K334 + K336 + K340 + K342 + K347 + K351 + K357 + K359 + K364 + K366 + K369 + K371 + K373 + K377 + K380 + K382 + K384 + K386 + K388 + K392 + K394 + K397 + K399)</f>
        <v>280216</v>
      </c>
      <c r="L402" s="11"/>
      <c r="M402" s="7"/>
      <c r="N402" s="10"/>
    </row>
    <row r="403" spans="1:14" x14ac:dyDescent="0.25">
      <c r="A403" s="18"/>
      <c r="B403" s="17" t="s">
        <v>11</v>
      </c>
      <c r="C403" s="44"/>
      <c r="D403" s="6"/>
      <c r="E403" s="24">
        <f>CntPeriod-CntPeriodPrevYear</f>
        <v>277</v>
      </c>
      <c r="F403" s="24"/>
      <c r="G403" s="30">
        <f>(CntPeriod/CntPeriodPrevYear)-100%</f>
        <v>8.776098596457782E-3</v>
      </c>
      <c r="H403" s="27"/>
      <c r="I403" s="28"/>
      <c r="J403" s="26">
        <f>CntYearAck-CntPrevYearAck</f>
        <v>23020</v>
      </c>
      <c r="K403" s="25"/>
      <c r="L403" s="23">
        <f>(CntYearAck/CntPrevYearAck)-100%</f>
        <v>8.2150912153481581E-2</v>
      </c>
      <c r="M403" s="22"/>
      <c r="N403" s="21"/>
    </row>
    <row r="404" spans="1:14" x14ac:dyDescent="0.25">
      <c r="A404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3:H403 J403:L403">
    <cfRule type="cellIs" dxfId="3" priority="28" stopIfTrue="1" operator="lessThan">
      <formula>0</formula>
    </cfRule>
  </conditionalFormatting>
  <conditionalFormatting sqref="G10:G401 L10:L401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432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432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18.670276616232901</v>
      </c>
      <c r="C1" s="35">
        <v>19.4535643931824</v>
      </c>
      <c r="E1" s="35">
        <v>63.888888888888886</v>
      </c>
      <c r="F1" s="35">
        <v>39.226682408500594</v>
      </c>
      <c r="G1" t="s">
        <v>251</v>
      </c>
    </row>
    <row r="2" spans="1:7" x14ac:dyDescent="0.25">
      <c r="A2" t="s">
        <v>30</v>
      </c>
      <c r="B2" s="35">
        <v>15.372844912873141</v>
      </c>
      <c r="C2" s="35">
        <v>15.114411739515232</v>
      </c>
      <c r="E2" s="35">
        <v>43.575418994413404</v>
      </c>
      <c r="F2" s="35">
        <v>22.714182865370773</v>
      </c>
      <c r="G2" t="s">
        <v>210</v>
      </c>
    </row>
    <row r="3" spans="1:7" x14ac:dyDescent="0.25">
      <c r="A3" t="s">
        <v>50</v>
      </c>
      <c r="B3" s="35">
        <v>6.0477647772691903</v>
      </c>
      <c r="C3" s="35">
        <v>5.4108259342792699</v>
      </c>
      <c r="E3" s="35">
        <v>27.133757961783438</v>
      </c>
      <c r="F3" s="35">
        <v>21.812194845009653</v>
      </c>
      <c r="G3" t="s">
        <v>143</v>
      </c>
    </row>
    <row r="4" spans="1:7" x14ac:dyDescent="0.25">
      <c r="A4" t="s">
        <v>62</v>
      </c>
      <c r="B4" s="35">
        <v>5.9989579073724757</v>
      </c>
      <c r="C4" s="35">
        <v>6.0642504353784226</v>
      </c>
      <c r="E4" s="35">
        <v>24.602510460251047</v>
      </c>
      <c r="F4" s="35">
        <v>24.557541604296908</v>
      </c>
      <c r="G4" t="s">
        <v>110</v>
      </c>
    </row>
    <row r="5" spans="1:7" x14ac:dyDescent="0.25">
      <c r="A5" t="s">
        <v>75</v>
      </c>
      <c r="B5" s="35">
        <v>5.9890646229339524</v>
      </c>
      <c r="C5" s="35">
        <v>5.8733262911468298</v>
      </c>
      <c r="E5" s="35">
        <v>18.266978922716628</v>
      </c>
      <c r="F5" s="35">
        <v>-9.0786213111061045</v>
      </c>
      <c r="G5" t="s">
        <v>275</v>
      </c>
    </row>
    <row r="6" spans="1:7" x14ac:dyDescent="0.25">
      <c r="A6" t="s">
        <v>92</v>
      </c>
      <c r="B6" s="35">
        <v>5.9735651439802657</v>
      </c>
      <c r="C6" s="35">
        <v>6.03284609015902</v>
      </c>
      <c r="E6" s="35">
        <v>15.070242656449553</v>
      </c>
      <c r="F6" s="35">
        <v>-10.087145969498911</v>
      </c>
      <c r="G6" t="s">
        <v>182</v>
      </c>
    </row>
    <row r="7" spans="1:7" x14ac:dyDescent="0.25">
      <c r="A7" t="s">
        <v>110</v>
      </c>
      <c r="B7" s="35">
        <v>4.665013388911607</v>
      </c>
      <c r="C7" s="35">
        <v>4.052944871099438</v>
      </c>
      <c r="E7" s="35">
        <v>8.5447842116677517</v>
      </c>
      <c r="F7" s="35">
        <v>10.065402686940713</v>
      </c>
      <c r="G7" t="s">
        <v>30</v>
      </c>
    </row>
    <row r="8" spans="1:7" x14ac:dyDescent="0.25">
      <c r="A8" t="s">
        <v>134</v>
      </c>
      <c r="B8" s="35">
        <v>4.4526375496313104</v>
      </c>
      <c r="C8" s="35">
        <v>4.4908213663745107</v>
      </c>
      <c r="E8" s="35">
        <v>7.9694323144104811</v>
      </c>
      <c r="F8" s="35">
        <v>20.953700039572613</v>
      </c>
      <c r="G8" t="s">
        <v>50</v>
      </c>
    </row>
    <row r="9" spans="1:7" x14ac:dyDescent="0.25">
      <c r="A9" t="s">
        <v>143</v>
      </c>
      <c r="B9" s="35">
        <v>3.5378385152158716</v>
      </c>
      <c r="C9" s="35">
        <v>3.1429325948553974</v>
      </c>
      <c r="E9" s="35">
        <v>6.5485362095531592</v>
      </c>
      <c r="F9" s="35">
        <v>7.2949777495232047</v>
      </c>
      <c r="G9" t="s">
        <v>134</v>
      </c>
    </row>
    <row r="10" spans="1:7" x14ac:dyDescent="0.25">
      <c r="A10" t="s">
        <v>157</v>
      </c>
      <c r="B10" s="35">
        <v>3.3947156670052365</v>
      </c>
      <c r="C10" s="35">
        <v>3.7381876837867929</v>
      </c>
      <c r="E10" s="35">
        <v>4.3855421686746991</v>
      </c>
      <c r="F10" s="35">
        <v>7.1517302573203194</v>
      </c>
      <c r="G10" t="s">
        <v>92</v>
      </c>
    </row>
    <row r="11" spans="1:7" x14ac:dyDescent="0.25">
      <c r="A11" t="s">
        <v>176</v>
      </c>
      <c r="B11" s="35">
        <v>2.945560553496287</v>
      </c>
      <c r="C11" s="35">
        <v>2.7421703257487082</v>
      </c>
      <c r="E11" s="35">
        <v>3.3642691415313224</v>
      </c>
      <c r="F11" s="35">
        <v>16.241540864133263</v>
      </c>
      <c r="G11" t="s">
        <v>176</v>
      </c>
    </row>
    <row r="12" spans="1:7" x14ac:dyDescent="0.25">
      <c r="A12" t="s">
        <v>182</v>
      </c>
      <c r="B12" s="35">
        <v>2.7219723251856642</v>
      </c>
      <c r="C12" s="35">
        <v>3.2760441944785454</v>
      </c>
      <c r="E12" s="35">
        <v>-2.7062228654124456</v>
      </c>
      <c r="F12" s="35">
        <v>3.8578661579101849</v>
      </c>
      <c r="G12" t="s">
        <v>18</v>
      </c>
    </row>
    <row r="13" spans="1:7" x14ac:dyDescent="0.25">
      <c r="A13" t="s">
        <v>196</v>
      </c>
      <c r="B13" s="35">
        <v>2.5323510401139706</v>
      </c>
      <c r="C13" s="35">
        <v>2.7653667171039484</v>
      </c>
      <c r="E13" s="35">
        <v>-5.3125</v>
      </c>
      <c r="F13" s="35">
        <v>7.049961748955452</v>
      </c>
      <c r="G13" t="s">
        <v>62</v>
      </c>
    </row>
    <row r="14" spans="1:7" x14ac:dyDescent="0.25">
      <c r="A14" t="s">
        <v>210</v>
      </c>
      <c r="B14" s="35">
        <v>2.248413776728357</v>
      </c>
      <c r="C14" s="35">
        <v>1.9827561595340735</v>
      </c>
      <c r="E14" s="35">
        <v>-9.2338914256722475</v>
      </c>
      <c r="F14" s="35">
        <v>10.347551342812006</v>
      </c>
      <c r="G14" t="s">
        <v>75</v>
      </c>
    </row>
    <row r="15" spans="1:7" x14ac:dyDescent="0.25">
      <c r="A15" t="s">
        <v>225</v>
      </c>
      <c r="B15" s="35">
        <v>2.1049611523697713</v>
      </c>
      <c r="C15" s="35">
        <v>2.1094441430896165</v>
      </c>
      <c r="E15" s="35">
        <v>-12.4282982791587</v>
      </c>
      <c r="F15" s="35">
        <v>-3.7421100090171326</v>
      </c>
      <c r="G15" t="s">
        <v>260</v>
      </c>
    </row>
    <row r="16" spans="1:7" x14ac:dyDescent="0.25">
      <c r="A16" t="s">
        <v>241</v>
      </c>
      <c r="B16" s="35">
        <v>1.8869791185743119</v>
      </c>
      <c r="C16" s="35">
        <v>1.5955548576812175</v>
      </c>
      <c r="E16" s="35">
        <v>-13.663535439795046</v>
      </c>
      <c r="F16" s="35">
        <v>-1.7279236276849641</v>
      </c>
      <c r="G16" t="s">
        <v>157</v>
      </c>
    </row>
    <row r="17" spans="1:7" x14ac:dyDescent="0.25">
      <c r="A17" t="s">
        <v>251</v>
      </c>
      <c r="B17" s="35">
        <v>1.5555540898837867</v>
      </c>
      <c r="C17" s="35">
        <v>1.2090672909469837</v>
      </c>
      <c r="E17" s="35">
        <v>-14.117647058823529</v>
      </c>
      <c r="F17" s="35">
        <v>27.9803176023261</v>
      </c>
      <c r="G17" t="s">
        <v>241</v>
      </c>
    </row>
    <row r="18" spans="1:7" x14ac:dyDescent="0.25">
      <c r="A18" t="s">
        <v>260</v>
      </c>
      <c r="B18" s="35">
        <v>1.4081441517497923</v>
      </c>
      <c r="C18" s="35">
        <v>1.5830644931053188</v>
      </c>
      <c r="E18" s="35">
        <v>-23.201856148491878</v>
      </c>
      <c r="F18" s="35">
        <v>7.9851125021147009</v>
      </c>
      <c r="G18" t="s">
        <v>225</v>
      </c>
    </row>
    <row r="19" spans="1:7" x14ac:dyDescent="0.25">
      <c r="A19" t="s">
        <v>269</v>
      </c>
      <c r="B19" s="35">
        <v>1.3385613845321795</v>
      </c>
      <c r="C19" s="35">
        <v>1.2900762269106689</v>
      </c>
      <c r="E19" s="35">
        <v>-23.759791122715406</v>
      </c>
      <c r="F19" s="35">
        <v>-4.5860389610389607</v>
      </c>
      <c r="G19" t="s">
        <v>303</v>
      </c>
    </row>
    <row r="20" spans="1:7" x14ac:dyDescent="0.25">
      <c r="A20" t="s">
        <v>275</v>
      </c>
      <c r="B20" s="35">
        <v>1.3309765331293117</v>
      </c>
      <c r="C20" s="35">
        <v>1.584135095783253</v>
      </c>
      <c r="E20" s="35">
        <v>-23.776223776223777</v>
      </c>
      <c r="F20" s="35">
        <v>13.173241852487136</v>
      </c>
      <c r="G20" t="s">
        <v>296</v>
      </c>
    </row>
    <row r="21" spans="1:7" x14ac:dyDescent="0.25">
      <c r="A21" t="s">
        <v>288</v>
      </c>
      <c r="B21" s="35">
        <v>1.1532271893838462</v>
      </c>
      <c r="C21" s="35">
        <v>1.5926999172067264</v>
      </c>
      <c r="E21" s="35">
        <v>-24.815724815724817</v>
      </c>
      <c r="F21" s="35">
        <v>12.282157676348547</v>
      </c>
      <c r="G21" t="s">
        <v>269</v>
      </c>
    </row>
    <row r="22" spans="1:7" x14ac:dyDescent="0.25">
      <c r="A22" t="s">
        <v>296</v>
      </c>
      <c r="B22" s="35">
        <v>1.0879315120895936</v>
      </c>
      <c r="C22" s="35">
        <v>1.040268935392697</v>
      </c>
      <c r="E22" s="35">
        <v>-27.663230240549829</v>
      </c>
      <c r="F22" s="35">
        <v>-21.644633654492491</v>
      </c>
      <c r="G22" t="s">
        <v>288</v>
      </c>
    </row>
    <row r="23" spans="1:7" x14ac:dyDescent="0.25">
      <c r="A23" t="s">
        <v>303</v>
      </c>
      <c r="B23" s="35">
        <v>0.77530372383226265</v>
      </c>
      <c r="C23" s="35">
        <v>0.87932166614326102</v>
      </c>
      <c r="E23" s="35">
        <v>-40.684931506849317</v>
      </c>
      <c r="F23" s="35">
        <v>-0.90334236675700086</v>
      </c>
      <c r="G23" t="s">
        <v>196</v>
      </c>
    </row>
    <row r="24" spans="1:7" x14ac:dyDescent="0.25">
      <c r="A24" t="s">
        <v>309</v>
      </c>
      <c r="B24" s="35">
        <v>0.73045416771095784</v>
      </c>
      <c r="C24" s="35">
        <v>0.70481342963999205</v>
      </c>
      <c r="E24" s="35">
        <v>28.346456692913385</v>
      </c>
      <c r="F24" s="35">
        <v>12.151898734177214</v>
      </c>
      <c r="G24" t="s">
        <v>309</v>
      </c>
    </row>
    <row r="25" spans="1:7" x14ac:dyDescent="0.25">
      <c r="A25" t="s">
        <v>317</v>
      </c>
      <c r="B25" s="35">
        <v>0.46036750253927633</v>
      </c>
      <c r="C25" s="35">
        <v>0.43680589259713937</v>
      </c>
      <c r="E25" s="35">
        <v>-27.439024390243905</v>
      </c>
      <c r="F25" s="35">
        <v>14.052287581699346</v>
      </c>
      <c r="G25" t="s">
        <v>317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2016-11-01T22:03:49Z</dcterms:modified>
</cp:coreProperties>
</file>