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598" yWindow="720" windowWidth="21845" windowHeight="11506"/>
  </bookViews>
  <sheets>
    <sheet name="Registrations" sheetId="3" r:id="rId1"/>
    <sheet name="Market Share" sheetId="1" state="hidden" r:id="rId2"/>
    <sheet name="MS Changes" sheetId="4" state="hidden" r:id="rId3"/>
    <sheet name="Data" sheetId="2" state="hidden" r:id="rId4"/>
  </sheets>
  <definedNames>
    <definedName name="CntPeriod">Registrations!$E$396</definedName>
    <definedName name="CntPeriodPrevYear">Registrations!$F$396</definedName>
    <definedName name="CntPrevYear">Registrations!#REF!</definedName>
    <definedName name="CntPrevYearAck">Registrations!$K$396</definedName>
    <definedName name="CntYearAck">Registrations!$J$396</definedName>
    <definedName name="Heading1">Registrations!$E$1</definedName>
    <definedName name="MSC_Period">'MS Changes'!$P$4</definedName>
    <definedName name="MsharePrevYear">Registrations!$I$9</definedName>
    <definedName name="MsharePrevYearAck">Registrations!$N$9</definedName>
    <definedName name="MshareYear">Registrations!$H$9</definedName>
    <definedName name="MshareYearAck">Registrations!$M$9</definedName>
    <definedName name="MSR_Period">'Market Share'!$P$4</definedName>
    <definedName name="RegDagar">Registrations!$K$3</definedName>
    <definedName name="RegPerDag">Registrations!$H$3</definedName>
    <definedName name="RegPeriod">Registrations!$E$7</definedName>
    <definedName name="RegPerManad">Registrations!$H$4</definedName>
    <definedName name="RegPrevYear">Registrations!$F$9</definedName>
    <definedName name="RegPrevYearAck">Registrations!$K$9</definedName>
    <definedName name="RegYear">Registrations!$E$9</definedName>
    <definedName name="RegYearAck">Registrations!$J$9</definedName>
    <definedName name="TextLastLine">Registrations!$B$397</definedName>
  </definedNames>
  <calcPr calcId="145621"/>
</workbook>
</file>

<file path=xl/calcChain.xml><?xml version="1.0" encoding="utf-8"?>
<calcChain xmlns="http://schemas.openxmlformats.org/spreadsheetml/2006/main">
  <c r="K396" i="3" l="1"/>
  <c r="N393" i="3" s="1"/>
  <c r="J396" i="3"/>
  <c r="M393" i="3" s="1"/>
  <c r="F396" i="3"/>
  <c r="I384" i="3" s="1"/>
  <c r="E396" i="3"/>
  <c r="H391" i="3" s="1"/>
  <c r="I394" i="3"/>
  <c r="H394" i="3"/>
  <c r="N394" i="3"/>
  <c r="M394" i="3"/>
  <c r="C394" i="3"/>
  <c r="L394" i="3"/>
  <c r="G394" i="3"/>
  <c r="I393" i="3"/>
  <c r="H393" i="3"/>
  <c r="C393" i="3"/>
  <c r="L393" i="3"/>
  <c r="G393" i="3"/>
  <c r="I392" i="3"/>
  <c r="H392" i="3"/>
  <c r="N392" i="3"/>
  <c r="M392" i="3"/>
  <c r="C392" i="3"/>
  <c r="L392" i="3"/>
  <c r="G392" i="3"/>
  <c r="I391" i="3"/>
  <c r="N391" i="3"/>
  <c r="M391" i="3"/>
  <c r="C391" i="3"/>
  <c r="L391" i="3"/>
  <c r="G391" i="3"/>
  <c r="I390" i="3"/>
  <c r="H390" i="3"/>
  <c r="N390" i="3"/>
  <c r="C390" i="3"/>
  <c r="L390" i="3"/>
  <c r="G390" i="3"/>
  <c r="I389" i="3"/>
  <c r="H389" i="3"/>
  <c r="N389" i="3"/>
  <c r="M389" i="3"/>
  <c r="C389" i="3"/>
  <c r="L389" i="3"/>
  <c r="G389" i="3"/>
  <c r="I388" i="3"/>
  <c r="H388" i="3"/>
  <c r="C388" i="3"/>
  <c r="L388" i="3"/>
  <c r="G388" i="3"/>
  <c r="I387" i="3"/>
  <c r="H387" i="3"/>
  <c r="M387" i="3"/>
  <c r="C387" i="3"/>
  <c r="L387" i="3"/>
  <c r="G387" i="3"/>
  <c r="I386" i="3"/>
  <c r="H386" i="3"/>
  <c r="N386" i="3"/>
  <c r="C386" i="3"/>
  <c r="L386" i="3"/>
  <c r="G386" i="3"/>
  <c r="I385" i="3"/>
  <c r="H385" i="3"/>
  <c r="N385" i="3"/>
  <c r="M385" i="3"/>
  <c r="C385" i="3"/>
  <c r="L385" i="3"/>
  <c r="G385" i="3"/>
  <c r="H384" i="3"/>
  <c r="N384" i="3"/>
  <c r="M384" i="3"/>
  <c r="C384" i="3"/>
  <c r="L384" i="3"/>
  <c r="G384" i="3"/>
  <c r="I383" i="3"/>
  <c r="H383" i="3"/>
  <c r="C383" i="3"/>
  <c r="L383" i="3"/>
  <c r="G383" i="3"/>
  <c r="I382" i="3"/>
  <c r="H382" i="3"/>
  <c r="M382" i="3"/>
  <c r="C382" i="3"/>
  <c r="L382" i="3"/>
  <c r="G382" i="3"/>
  <c r="I381" i="3"/>
  <c r="H381" i="3"/>
  <c r="N381" i="3"/>
  <c r="C381" i="3"/>
  <c r="L381" i="3"/>
  <c r="G381" i="3"/>
  <c r="I380" i="3"/>
  <c r="H380" i="3"/>
  <c r="N380" i="3"/>
  <c r="M380" i="3"/>
  <c r="C380" i="3"/>
  <c r="L380" i="3"/>
  <c r="G380" i="3"/>
  <c r="I379" i="3"/>
  <c r="H379" i="3"/>
  <c r="C379" i="3"/>
  <c r="L379" i="3"/>
  <c r="G379" i="3"/>
  <c r="I378" i="3"/>
  <c r="H378" i="3"/>
  <c r="N378" i="3"/>
  <c r="M378" i="3"/>
  <c r="C378" i="3"/>
  <c r="L378" i="3"/>
  <c r="G378" i="3"/>
  <c r="I377" i="3"/>
  <c r="H377" i="3"/>
  <c r="N377" i="3"/>
  <c r="C377" i="3"/>
  <c r="L377" i="3"/>
  <c r="G377" i="3"/>
  <c r="I376" i="3"/>
  <c r="H376" i="3"/>
  <c r="N376" i="3"/>
  <c r="M376" i="3"/>
  <c r="C376" i="3"/>
  <c r="L376" i="3"/>
  <c r="G376" i="3"/>
  <c r="I375" i="3"/>
  <c r="H375" i="3"/>
  <c r="N375" i="3"/>
  <c r="C375" i="3"/>
  <c r="L375" i="3"/>
  <c r="G375" i="3"/>
  <c r="I374" i="3"/>
  <c r="H374" i="3"/>
  <c r="N374" i="3"/>
  <c r="M374" i="3"/>
  <c r="C374" i="3"/>
  <c r="L374" i="3"/>
  <c r="G374" i="3"/>
  <c r="I373" i="3"/>
  <c r="H373" i="3"/>
  <c r="N373" i="3"/>
  <c r="C373" i="3"/>
  <c r="L373" i="3"/>
  <c r="G373" i="3"/>
  <c r="I372" i="3"/>
  <c r="H372" i="3"/>
  <c r="N372" i="3"/>
  <c r="M372" i="3"/>
  <c r="C372" i="3"/>
  <c r="L372" i="3"/>
  <c r="G372" i="3"/>
  <c r="I371" i="3"/>
  <c r="H371" i="3"/>
  <c r="N371" i="3"/>
  <c r="C371" i="3"/>
  <c r="L371" i="3"/>
  <c r="G371" i="3"/>
  <c r="I370" i="3"/>
  <c r="H370" i="3"/>
  <c r="N370" i="3"/>
  <c r="M370" i="3"/>
  <c r="C370" i="3"/>
  <c r="L370" i="3"/>
  <c r="G370" i="3"/>
  <c r="I369" i="3"/>
  <c r="H369" i="3"/>
  <c r="N369" i="3"/>
  <c r="C369" i="3"/>
  <c r="L369" i="3"/>
  <c r="G369" i="3"/>
  <c r="I368" i="3"/>
  <c r="H368" i="3"/>
  <c r="N368" i="3"/>
  <c r="M368" i="3"/>
  <c r="C368" i="3"/>
  <c r="L368" i="3"/>
  <c r="G368" i="3"/>
  <c r="I367" i="3"/>
  <c r="H367" i="3"/>
  <c r="N367" i="3"/>
  <c r="C367" i="3"/>
  <c r="L367" i="3"/>
  <c r="G367" i="3"/>
  <c r="I366" i="3"/>
  <c r="H366" i="3"/>
  <c r="N366" i="3"/>
  <c r="M366" i="3"/>
  <c r="C366" i="3"/>
  <c r="L366" i="3"/>
  <c r="G366" i="3"/>
  <c r="I365" i="3"/>
  <c r="H365" i="3"/>
  <c r="N365" i="3"/>
  <c r="C365" i="3"/>
  <c r="L365" i="3"/>
  <c r="G365" i="3"/>
  <c r="I364" i="3"/>
  <c r="H364" i="3"/>
  <c r="N364" i="3"/>
  <c r="M364" i="3"/>
  <c r="C364" i="3"/>
  <c r="L364" i="3"/>
  <c r="G364" i="3"/>
  <c r="I363" i="3"/>
  <c r="H363" i="3"/>
  <c r="N363" i="3"/>
  <c r="M363" i="3"/>
  <c r="C363" i="3"/>
  <c r="L363" i="3"/>
  <c r="G363" i="3"/>
  <c r="I362" i="3"/>
  <c r="H362" i="3"/>
  <c r="N362" i="3"/>
  <c r="M362" i="3"/>
  <c r="C362" i="3"/>
  <c r="L362" i="3"/>
  <c r="G362" i="3"/>
  <c r="I361" i="3"/>
  <c r="H361" i="3"/>
  <c r="N361" i="3"/>
  <c r="M361" i="3"/>
  <c r="C361" i="3"/>
  <c r="L361" i="3"/>
  <c r="G361" i="3"/>
  <c r="I360" i="3"/>
  <c r="H360" i="3"/>
  <c r="N360" i="3"/>
  <c r="M360" i="3"/>
  <c r="C360" i="3"/>
  <c r="L360" i="3"/>
  <c r="G360" i="3"/>
  <c r="I359" i="3"/>
  <c r="H359" i="3"/>
  <c r="N359" i="3"/>
  <c r="M359" i="3"/>
  <c r="C359" i="3"/>
  <c r="L359" i="3"/>
  <c r="G359" i="3"/>
  <c r="I358" i="3"/>
  <c r="H358" i="3"/>
  <c r="N358" i="3"/>
  <c r="M358" i="3"/>
  <c r="C358" i="3"/>
  <c r="L358" i="3"/>
  <c r="G358" i="3"/>
  <c r="I357" i="3"/>
  <c r="H357" i="3"/>
  <c r="N357" i="3"/>
  <c r="M357" i="3"/>
  <c r="C357" i="3"/>
  <c r="L357" i="3"/>
  <c r="G357" i="3"/>
  <c r="I356" i="3"/>
  <c r="H356" i="3"/>
  <c r="N356" i="3"/>
  <c r="M356" i="3"/>
  <c r="C356" i="3"/>
  <c r="L356" i="3"/>
  <c r="G356" i="3"/>
  <c r="I355" i="3"/>
  <c r="H355" i="3"/>
  <c r="N355" i="3"/>
  <c r="M355" i="3"/>
  <c r="C355" i="3"/>
  <c r="L355" i="3"/>
  <c r="G355" i="3"/>
  <c r="I354" i="3"/>
  <c r="H354" i="3"/>
  <c r="N354" i="3"/>
  <c r="M354" i="3"/>
  <c r="C354" i="3"/>
  <c r="L354" i="3"/>
  <c r="G354" i="3"/>
  <c r="I353" i="3"/>
  <c r="H353" i="3"/>
  <c r="N353" i="3"/>
  <c r="M353" i="3"/>
  <c r="C353" i="3"/>
  <c r="L353" i="3"/>
  <c r="G353" i="3"/>
  <c r="I352" i="3"/>
  <c r="H352" i="3"/>
  <c r="N352" i="3"/>
  <c r="M352" i="3"/>
  <c r="C352" i="3"/>
  <c r="L352" i="3"/>
  <c r="G352" i="3"/>
  <c r="I351" i="3"/>
  <c r="H351" i="3"/>
  <c r="N351" i="3"/>
  <c r="M351" i="3"/>
  <c r="C351" i="3"/>
  <c r="L351" i="3"/>
  <c r="G351" i="3"/>
  <c r="I350" i="3"/>
  <c r="H350" i="3"/>
  <c r="N350" i="3"/>
  <c r="M350" i="3"/>
  <c r="C350" i="3"/>
  <c r="L350" i="3"/>
  <c r="G350" i="3"/>
  <c r="I349" i="3"/>
  <c r="H349" i="3"/>
  <c r="N349" i="3"/>
  <c r="M349" i="3"/>
  <c r="C349" i="3"/>
  <c r="L349" i="3"/>
  <c r="G349" i="3"/>
  <c r="I348" i="3"/>
  <c r="H348" i="3"/>
  <c r="N348" i="3"/>
  <c r="M348" i="3"/>
  <c r="C348" i="3"/>
  <c r="L348" i="3"/>
  <c r="G348" i="3"/>
  <c r="I347" i="3"/>
  <c r="H347" i="3"/>
  <c r="N347" i="3"/>
  <c r="M347" i="3"/>
  <c r="C347" i="3"/>
  <c r="L347" i="3"/>
  <c r="G347" i="3"/>
  <c r="I346" i="3"/>
  <c r="H346" i="3"/>
  <c r="N346" i="3"/>
  <c r="M346" i="3"/>
  <c r="C346" i="3"/>
  <c r="L346" i="3"/>
  <c r="G346" i="3"/>
  <c r="I345" i="3"/>
  <c r="H345" i="3"/>
  <c r="N345" i="3"/>
  <c r="M345" i="3"/>
  <c r="C345" i="3"/>
  <c r="L345" i="3"/>
  <c r="G345" i="3"/>
  <c r="I344" i="3"/>
  <c r="H344" i="3"/>
  <c r="N344" i="3"/>
  <c r="M344" i="3"/>
  <c r="C344" i="3"/>
  <c r="L344" i="3"/>
  <c r="G344" i="3"/>
  <c r="I343" i="3"/>
  <c r="H343" i="3"/>
  <c r="N343" i="3"/>
  <c r="M343" i="3"/>
  <c r="C343" i="3"/>
  <c r="L343" i="3"/>
  <c r="G343" i="3"/>
  <c r="I342" i="3"/>
  <c r="H342" i="3"/>
  <c r="N342" i="3"/>
  <c r="M342" i="3"/>
  <c r="C342" i="3"/>
  <c r="L342" i="3"/>
  <c r="G342" i="3"/>
  <c r="I341" i="3"/>
  <c r="H341" i="3"/>
  <c r="N341" i="3"/>
  <c r="M341" i="3"/>
  <c r="C341" i="3"/>
  <c r="L341" i="3"/>
  <c r="G341" i="3"/>
  <c r="I340" i="3"/>
  <c r="H340" i="3"/>
  <c r="N340" i="3"/>
  <c r="M340" i="3"/>
  <c r="C340" i="3"/>
  <c r="L340" i="3"/>
  <c r="G340" i="3"/>
  <c r="I339" i="3"/>
  <c r="H339" i="3"/>
  <c r="N339" i="3"/>
  <c r="M339" i="3"/>
  <c r="C339" i="3"/>
  <c r="L339" i="3"/>
  <c r="G339" i="3"/>
  <c r="I338" i="3"/>
  <c r="H338" i="3"/>
  <c r="N338" i="3"/>
  <c r="M338" i="3"/>
  <c r="C338" i="3"/>
  <c r="L338" i="3"/>
  <c r="G338" i="3"/>
  <c r="I337" i="3"/>
  <c r="H337" i="3"/>
  <c r="N337" i="3"/>
  <c r="M337" i="3"/>
  <c r="C337" i="3"/>
  <c r="L337" i="3"/>
  <c r="G337" i="3"/>
  <c r="I336" i="3"/>
  <c r="H336" i="3"/>
  <c r="N336" i="3"/>
  <c r="M336" i="3"/>
  <c r="C336" i="3"/>
  <c r="L336" i="3"/>
  <c r="G336" i="3"/>
  <c r="I335" i="3"/>
  <c r="H335" i="3"/>
  <c r="N335" i="3"/>
  <c r="M335" i="3"/>
  <c r="C335" i="3"/>
  <c r="L335" i="3"/>
  <c r="G335" i="3"/>
  <c r="I334" i="3"/>
  <c r="H334" i="3"/>
  <c r="N334" i="3"/>
  <c r="M334" i="3"/>
  <c r="C334" i="3"/>
  <c r="L334" i="3"/>
  <c r="G334" i="3"/>
  <c r="I333" i="3"/>
  <c r="H333" i="3"/>
  <c r="N333" i="3"/>
  <c r="M333" i="3"/>
  <c r="C333" i="3"/>
  <c r="L333" i="3"/>
  <c r="G333" i="3"/>
  <c r="I332" i="3"/>
  <c r="H332" i="3"/>
  <c r="N332" i="3"/>
  <c r="M332" i="3"/>
  <c r="C332" i="3"/>
  <c r="L332" i="3"/>
  <c r="G332" i="3"/>
  <c r="I331" i="3"/>
  <c r="H331" i="3"/>
  <c r="N331" i="3"/>
  <c r="M331" i="3"/>
  <c r="C331" i="3"/>
  <c r="L331" i="3"/>
  <c r="G331" i="3"/>
  <c r="I330" i="3"/>
  <c r="H330" i="3"/>
  <c r="N330" i="3"/>
  <c r="M330" i="3"/>
  <c r="C330" i="3"/>
  <c r="L330" i="3"/>
  <c r="G330" i="3"/>
  <c r="I329" i="3"/>
  <c r="H329" i="3"/>
  <c r="N329" i="3"/>
  <c r="M329" i="3"/>
  <c r="C329" i="3"/>
  <c r="L329" i="3"/>
  <c r="G329" i="3"/>
  <c r="I328" i="3"/>
  <c r="H328" i="3"/>
  <c r="N328" i="3"/>
  <c r="M328" i="3"/>
  <c r="C328" i="3"/>
  <c r="L328" i="3"/>
  <c r="G328" i="3"/>
  <c r="I327" i="3"/>
  <c r="H327" i="3"/>
  <c r="N327" i="3"/>
  <c r="M327" i="3"/>
  <c r="C327" i="3"/>
  <c r="L327" i="3"/>
  <c r="G327" i="3"/>
  <c r="I326" i="3"/>
  <c r="H326" i="3"/>
  <c r="N326" i="3"/>
  <c r="M326" i="3"/>
  <c r="C326" i="3"/>
  <c r="L326" i="3"/>
  <c r="G326" i="3"/>
  <c r="I325" i="3"/>
  <c r="H325" i="3"/>
  <c r="N325" i="3"/>
  <c r="M325" i="3"/>
  <c r="C325" i="3"/>
  <c r="L325" i="3"/>
  <c r="G325" i="3"/>
  <c r="I324" i="3"/>
  <c r="H324" i="3"/>
  <c r="N324" i="3"/>
  <c r="M324" i="3"/>
  <c r="C324" i="3"/>
  <c r="L324" i="3"/>
  <c r="G324" i="3"/>
  <c r="I323" i="3"/>
  <c r="H323" i="3"/>
  <c r="N323" i="3"/>
  <c r="M323" i="3"/>
  <c r="C323" i="3"/>
  <c r="L323" i="3"/>
  <c r="G323" i="3"/>
  <c r="I322" i="3"/>
  <c r="H322" i="3"/>
  <c r="N322" i="3"/>
  <c r="M322" i="3"/>
  <c r="C322" i="3"/>
  <c r="L322" i="3"/>
  <c r="G322" i="3"/>
  <c r="I321" i="3"/>
  <c r="H321" i="3"/>
  <c r="N321" i="3"/>
  <c r="M321" i="3"/>
  <c r="C321" i="3"/>
  <c r="L321" i="3"/>
  <c r="G321" i="3"/>
  <c r="I320" i="3"/>
  <c r="H320" i="3"/>
  <c r="N320" i="3"/>
  <c r="M320" i="3"/>
  <c r="C320" i="3"/>
  <c r="L320" i="3"/>
  <c r="G320" i="3"/>
  <c r="I319" i="3"/>
  <c r="H319" i="3"/>
  <c r="N319" i="3"/>
  <c r="M319" i="3"/>
  <c r="C319" i="3"/>
  <c r="L319" i="3"/>
  <c r="G319" i="3"/>
  <c r="I318" i="3"/>
  <c r="H318" i="3"/>
  <c r="N318" i="3"/>
  <c r="M318" i="3"/>
  <c r="C318" i="3"/>
  <c r="L318" i="3"/>
  <c r="G318" i="3"/>
  <c r="I317" i="3"/>
  <c r="H317" i="3"/>
  <c r="N317" i="3"/>
  <c r="M317" i="3"/>
  <c r="C317" i="3"/>
  <c r="L317" i="3"/>
  <c r="G317" i="3"/>
  <c r="I316" i="3"/>
  <c r="H316" i="3"/>
  <c r="N316" i="3"/>
  <c r="M316" i="3"/>
  <c r="C316" i="3"/>
  <c r="L316" i="3"/>
  <c r="G316" i="3"/>
  <c r="I315" i="3"/>
  <c r="H315" i="3"/>
  <c r="N315" i="3"/>
  <c r="M315" i="3"/>
  <c r="C315" i="3"/>
  <c r="L315" i="3"/>
  <c r="G315" i="3"/>
  <c r="I314" i="3"/>
  <c r="H314" i="3"/>
  <c r="N314" i="3"/>
  <c r="M314" i="3"/>
  <c r="C314" i="3"/>
  <c r="L314" i="3"/>
  <c r="G314" i="3"/>
  <c r="I313" i="3"/>
  <c r="H313" i="3"/>
  <c r="N313" i="3"/>
  <c r="M313" i="3"/>
  <c r="C313" i="3"/>
  <c r="L313" i="3"/>
  <c r="G313" i="3"/>
  <c r="I312" i="3"/>
  <c r="H312" i="3"/>
  <c r="N312" i="3"/>
  <c r="M312" i="3"/>
  <c r="C312" i="3"/>
  <c r="L312" i="3"/>
  <c r="G312" i="3"/>
  <c r="I311" i="3"/>
  <c r="H311" i="3"/>
  <c r="N311" i="3"/>
  <c r="M311" i="3"/>
  <c r="C311" i="3"/>
  <c r="L311" i="3"/>
  <c r="G311" i="3"/>
  <c r="I310" i="3"/>
  <c r="H310" i="3"/>
  <c r="N310" i="3"/>
  <c r="M310" i="3"/>
  <c r="C310" i="3"/>
  <c r="L310" i="3"/>
  <c r="G310" i="3"/>
  <c r="I309" i="3"/>
  <c r="H309" i="3"/>
  <c r="N309" i="3"/>
  <c r="M309" i="3"/>
  <c r="C309" i="3"/>
  <c r="L309" i="3"/>
  <c r="G309" i="3"/>
  <c r="I308" i="3"/>
  <c r="H308" i="3"/>
  <c r="N308" i="3"/>
  <c r="M308" i="3"/>
  <c r="C308" i="3"/>
  <c r="L308" i="3"/>
  <c r="G308" i="3"/>
  <c r="I307" i="3"/>
  <c r="H307" i="3"/>
  <c r="N307" i="3"/>
  <c r="M307" i="3"/>
  <c r="C307" i="3"/>
  <c r="L307" i="3"/>
  <c r="G307" i="3"/>
  <c r="I306" i="3"/>
  <c r="H306" i="3"/>
  <c r="N306" i="3"/>
  <c r="M306" i="3"/>
  <c r="C306" i="3"/>
  <c r="L306" i="3"/>
  <c r="G306" i="3"/>
  <c r="I305" i="3"/>
  <c r="H305" i="3"/>
  <c r="N305" i="3"/>
  <c r="M305" i="3"/>
  <c r="C305" i="3"/>
  <c r="L305" i="3"/>
  <c r="G305" i="3"/>
  <c r="I304" i="3"/>
  <c r="H304" i="3"/>
  <c r="N304" i="3"/>
  <c r="M304" i="3"/>
  <c r="C304" i="3"/>
  <c r="L304" i="3"/>
  <c r="G304" i="3"/>
  <c r="I303" i="3"/>
  <c r="H303" i="3"/>
  <c r="N303" i="3"/>
  <c r="M303" i="3"/>
  <c r="C303" i="3"/>
  <c r="L303" i="3"/>
  <c r="G303" i="3"/>
  <c r="I302" i="3"/>
  <c r="H302" i="3"/>
  <c r="N302" i="3"/>
  <c r="M302" i="3"/>
  <c r="C302" i="3"/>
  <c r="L302" i="3"/>
  <c r="G302" i="3"/>
  <c r="I301" i="3"/>
  <c r="H301" i="3"/>
  <c r="N301" i="3"/>
  <c r="M301" i="3"/>
  <c r="C301" i="3"/>
  <c r="L301" i="3"/>
  <c r="G301" i="3"/>
  <c r="I300" i="3"/>
  <c r="H300" i="3"/>
  <c r="N300" i="3"/>
  <c r="M300" i="3"/>
  <c r="C300" i="3"/>
  <c r="L300" i="3"/>
  <c r="G300" i="3"/>
  <c r="I299" i="3"/>
  <c r="H299" i="3"/>
  <c r="N299" i="3"/>
  <c r="M299" i="3"/>
  <c r="C299" i="3"/>
  <c r="L299" i="3"/>
  <c r="G299" i="3"/>
  <c r="I298" i="3"/>
  <c r="H298" i="3"/>
  <c r="N298" i="3"/>
  <c r="M298" i="3"/>
  <c r="C298" i="3"/>
  <c r="L298" i="3"/>
  <c r="G298" i="3"/>
  <c r="I297" i="3"/>
  <c r="H297" i="3"/>
  <c r="N297" i="3"/>
  <c r="M297" i="3"/>
  <c r="C297" i="3"/>
  <c r="L297" i="3"/>
  <c r="G297" i="3"/>
  <c r="I296" i="3"/>
  <c r="H296" i="3"/>
  <c r="N296" i="3"/>
  <c r="M296" i="3"/>
  <c r="C296" i="3"/>
  <c r="L296" i="3"/>
  <c r="G296" i="3"/>
  <c r="I295" i="3"/>
  <c r="H295" i="3"/>
  <c r="N295" i="3"/>
  <c r="M295" i="3"/>
  <c r="C295" i="3"/>
  <c r="L295" i="3"/>
  <c r="G295" i="3"/>
  <c r="I294" i="3"/>
  <c r="H294" i="3"/>
  <c r="N294" i="3"/>
  <c r="M294" i="3"/>
  <c r="C294" i="3"/>
  <c r="L294" i="3"/>
  <c r="G294" i="3"/>
  <c r="I293" i="3"/>
  <c r="H293" i="3"/>
  <c r="N293" i="3"/>
  <c r="M293" i="3"/>
  <c r="C293" i="3"/>
  <c r="L293" i="3"/>
  <c r="G293" i="3"/>
  <c r="I292" i="3"/>
  <c r="H292" i="3"/>
  <c r="N292" i="3"/>
  <c r="M292" i="3"/>
  <c r="C292" i="3"/>
  <c r="L292" i="3"/>
  <c r="G292" i="3"/>
  <c r="I291" i="3"/>
  <c r="H291" i="3"/>
  <c r="N291" i="3"/>
  <c r="M291" i="3"/>
  <c r="C291" i="3"/>
  <c r="L291" i="3"/>
  <c r="G291" i="3"/>
  <c r="I290" i="3"/>
  <c r="H290" i="3"/>
  <c r="N290" i="3"/>
  <c r="M290" i="3"/>
  <c r="C290" i="3"/>
  <c r="L290" i="3"/>
  <c r="G290" i="3"/>
  <c r="I289" i="3"/>
  <c r="H289" i="3"/>
  <c r="N289" i="3"/>
  <c r="M289" i="3"/>
  <c r="C289" i="3"/>
  <c r="L289" i="3"/>
  <c r="G289" i="3"/>
  <c r="I288" i="3"/>
  <c r="H288" i="3"/>
  <c r="N288" i="3"/>
  <c r="M288" i="3"/>
  <c r="C288" i="3"/>
  <c r="L288" i="3"/>
  <c r="G288" i="3"/>
  <c r="I287" i="3"/>
  <c r="H287" i="3"/>
  <c r="N287" i="3"/>
  <c r="M287" i="3"/>
  <c r="C287" i="3"/>
  <c r="L287" i="3"/>
  <c r="G287" i="3"/>
  <c r="I286" i="3"/>
  <c r="H286" i="3"/>
  <c r="N286" i="3"/>
  <c r="M286" i="3"/>
  <c r="C286" i="3"/>
  <c r="L286" i="3"/>
  <c r="G286" i="3"/>
  <c r="I285" i="3"/>
  <c r="H285" i="3"/>
  <c r="N285" i="3"/>
  <c r="M285" i="3"/>
  <c r="C285" i="3"/>
  <c r="L285" i="3"/>
  <c r="G285" i="3"/>
  <c r="I284" i="3"/>
  <c r="H284" i="3"/>
  <c r="N284" i="3"/>
  <c r="M284" i="3"/>
  <c r="C284" i="3"/>
  <c r="L284" i="3"/>
  <c r="G284" i="3"/>
  <c r="I283" i="3"/>
  <c r="H283" i="3"/>
  <c r="N283" i="3"/>
  <c r="M283" i="3"/>
  <c r="C283" i="3"/>
  <c r="L283" i="3"/>
  <c r="G283" i="3"/>
  <c r="I282" i="3"/>
  <c r="H282" i="3"/>
  <c r="N282" i="3"/>
  <c r="M282" i="3"/>
  <c r="C282" i="3"/>
  <c r="L282" i="3"/>
  <c r="G282" i="3"/>
  <c r="I281" i="3"/>
  <c r="H281" i="3"/>
  <c r="N281" i="3"/>
  <c r="M281" i="3"/>
  <c r="C281" i="3"/>
  <c r="L281" i="3"/>
  <c r="G281" i="3"/>
  <c r="I280" i="3"/>
  <c r="H280" i="3"/>
  <c r="N280" i="3"/>
  <c r="M280" i="3"/>
  <c r="C280" i="3"/>
  <c r="L280" i="3"/>
  <c r="G280" i="3"/>
  <c r="I279" i="3"/>
  <c r="H279" i="3"/>
  <c r="N279" i="3"/>
  <c r="M279" i="3"/>
  <c r="C279" i="3"/>
  <c r="L279" i="3"/>
  <c r="G279" i="3"/>
  <c r="I278" i="3"/>
  <c r="H278" i="3"/>
  <c r="N278" i="3"/>
  <c r="M278" i="3"/>
  <c r="C278" i="3"/>
  <c r="L278" i="3"/>
  <c r="G278" i="3"/>
  <c r="I277" i="3"/>
  <c r="H277" i="3"/>
  <c r="N277" i="3"/>
  <c r="M277" i="3"/>
  <c r="C277" i="3"/>
  <c r="L277" i="3"/>
  <c r="G277" i="3"/>
  <c r="I276" i="3"/>
  <c r="H276" i="3"/>
  <c r="N276" i="3"/>
  <c r="M276" i="3"/>
  <c r="C276" i="3"/>
  <c r="L276" i="3"/>
  <c r="G276" i="3"/>
  <c r="I275" i="3"/>
  <c r="H275" i="3"/>
  <c r="N275" i="3"/>
  <c r="M275" i="3"/>
  <c r="C275" i="3"/>
  <c r="L275" i="3"/>
  <c r="G275" i="3"/>
  <c r="I274" i="3"/>
  <c r="H274" i="3"/>
  <c r="N274" i="3"/>
  <c r="M274" i="3"/>
  <c r="C274" i="3"/>
  <c r="L274" i="3"/>
  <c r="G274" i="3"/>
  <c r="I273" i="3"/>
  <c r="H273" i="3"/>
  <c r="N273" i="3"/>
  <c r="M273" i="3"/>
  <c r="C273" i="3"/>
  <c r="L273" i="3"/>
  <c r="G273" i="3"/>
  <c r="I272" i="3"/>
  <c r="H272" i="3"/>
  <c r="N272" i="3"/>
  <c r="M272" i="3"/>
  <c r="C272" i="3"/>
  <c r="L272" i="3"/>
  <c r="G272" i="3"/>
  <c r="I271" i="3"/>
  <c r="H271" i="3"/>
  <c r="N271" i="3"/>
  <c r="M271" i="3"/>
  <c r="C271" i="3"/>
  <c r="L271" i="3"/>
  <c r="G271" i="3"/>
  <c r="I270" i="3"/>
  <c r="H270" i="3"/>
  <c r="N270" i="3"/>
  <c r="M270" i="3"/>
  <c r="C270" i="3"/>
  <c r="L270" i="3"/>
  <c r="G270" i="3"/>
  <c r="I269" i="3"/>
  <c r="H269" i="3"/>
  <c r="N269" i="3"/>
  <c r="M269" i="3"/>
  <c r="C269" i="3"/>
  <c r="L269" i="3"/>
  <c r="G269" i="3"/>
  <c r="I268" i="3"/>
  <c r="H268" i="3"/>
  <c r="N268" i="3"/>
  <c r="M268" i="3"/>
  <c r="C268" i="3"/>
  <c r="L268" i="3"/>
  <c r="G268" i="3"/>
  <c r="I267" i="3"/>
  <c r="H267" i="3"/>
  <c r="N267" i="3"/>
  <c r="M267" i="3"/>
  <c r="C267" i="3"/>
  <c r="L267" i="3"/>
  <c r="G267" i="3"/>
  <c r="I266" i="3"/>
  <c r="H266" i="3"/>
  <c r="N266" i="3"/>
  <c r="M266" i="3"/>
  <c r="C266" i="3"/>
  <c r="L266" i="3"/>
  <c r="G266" i="3"/>
  <c r="I265" i="3"/>
  <c r="H265" i="3"/>
  <c r="N265" i="3"/>
  <c r="M265" i="3"/>
  <c r="C265" i="3"/>
  <c r="L265" i="3"/>
  <c r="G265" i="3"/>
  <c r="I264" i="3"/>
  <c r="H264" i="3"/>
  <c r="N264" i="3"/>
  <c r="M264" i="3"/>
  <c r="C264" i="3"/>
  <c r="L264" i="3"/>
  <c r="G264" i="3"/>
  <c r="I263" i="3"/>
  <c r="H263" i="3"/>
  <c r="N263" i="3"/>
  <c r="M263" i="3"/>
  <c r="C263" i="3"/>
  <c r="L263" i="3"/>
  <c r="G263" i="3"/>
  <c r="I262" i="3"/>
  <c r="H262" i="3"/>
  <c r="N262" i="3"/>
  <c r="M262" i="3"/>
  <c r="C262" i="3"/>
  <c r="L262" i="3"/>
  <c r="G262" i="3"/>
  <c r="I261" i="3"/>
  <c r="H261" i="3"/>
  <c r="N261" i="3"/>
  <c r="M261" i="3"/>
  <c r="C261" i="3"/>
  <c r="L261" i="3"/>
  <c r="G261" i="3"/>
  <c r="I260" i="3"/>
  <c r="H260" i="3"/>
  <c r="N260" i="3"/>
  <c r="M260" i="3"/>
  <c r="C260" i="3"/>
  <c r="L260" i="3"/>
  <c r="G260" i="3"/>
  <c r="I259" i="3"/>
  <c r="H259" i="3"/>
  <c r="N259" i="3"/>
  <c r="M259" i="3"/>
  <c r="C259" i="3"/>
  <c r="L259" i="3"/>
  <c r="G259" i="3"/>
  <c r="I258" i="3"/>
  <c r="H258" i="3"/>
  <c r="N258" i="3"/>
  <c r="M258" i="3"/>
  <c r="C258" i="3"/>
  <c r="L258" i="3"/>
  <c r="G258" i="3"/>
  <c r="I257" i="3"/>
  <c r="H257" i="3"/>
  <c r="N257" i="3"/>
  <c r="M257" i="3"/>
  <c r="C257" i="3"/>
  <c r="L257" i="3"/>
  <c r="G257" i="3"/>
  <c r="I256" i="3"/>
  <c r="H256" i="3"/>
  <c r="N256" i="3"/>
  <c r="M256" i="3"/>
  <c r="C256" i="3"/>
  <c r="L256" i="3"/>
  <c r="G256" i="3"/>
  <c r="I255" i="3"/>
  <c r="H255" i="3"/>
  <c r="N255" i="3"/>
  <c r="M255" i="3"/>
  <c r="C255" i="3"/>
  <c r="L255" i="3"/>
  <c r="G255" i="3"/>
  <c r="I254" i="3"/>
  <c r="H254" i="3"/>
  <c r="N254" i="3"/>
  <c r="M254" i="3"/>
  <c r="C254" i="3"/>
  <c r="L254" i="3"/>
  <c r="G254" i="3"/>
  <c r="I253" i="3"/>
  <c r="H253" i="3"/>
  <c r="N253" i="3"/>
  <c r="M253" i="3"/>
  <c r="C253" i="3"/>
  <c r="L253" i="3"/>
  <c r="G253" i="3"/>
  <c r="I252" i="3"/>
  <c r="H252" i="3"/>
  <c r="N252" i="3"/>
  <c r="M252" i="3"/>
  <c r="C252" i="3"/>
  <c r="L252" i="3"/>
  <c r="G252" i="3"/>
  <c r="I251" i="3"/>
  <c r="H251" i="3"/>
  <c r="N251" i="3"/>
  <c r="M251" i="3"/>
  <c r="C251" i="3"/>
  <c r="L251" i="3"/>
  <c r="G251" i="3"/>
  <c r="I250" i="3"/>
  <c r="H250" i="3"/>
  <c r="N250" i="3"/>
  <c r="M250" i="3"/>
  <c r="C250" i="3"/>
  <c r="L250" i="3"/>
  <c r="G250" i="3"/>
  <c r="I249" i="3"/>
  <c r="H249" i="3"/>
  <c r="N249" i="3"/>
  <c r="M249" i="3"/>
  <c r="C249" i="3"/>
  <c r="L249" i="3"/>
  <c r="G249" i="3"/>
  <c r="I248" i="3"/>
  <c r="H248" i="3"/>
  <c r="N248" i="3"/>
  <c r="M248" i="3"/>
  <c r="C248" i="3"/>
  <c r="L248" i="3"/>
  <c r="G248" i="3"/>
  <c r="I247" i="3"/>
  <c r="H247" i="3"/>
  <c r="N247" i="3"/>
  <c r="M247" i="3"/>
  <c r="C247" i="3"/>
  <c r="L247" i="3"/>
  <c r="G247" i="3"/>
  <c r="I246" i="3"/>
  <c r="H246" i="3"/>
  <c r="N246" i="3"/>
  <c r="M246" i="3"/>
  <c r="C246" i="3"/>
  <c r="L246" i="3"/>
  <c r="G246" i="3"/>
  <c r="I245" i="3"/>
  <c r="H245" i="3"/>
  <c r="N245" i="3"/>
  <c r="M245" i="3"/>
  <c r="C245" i="3"/>
  <c r="L245" i="3"/>
  <c r="G245" i="3"/>
  <c r="I244" i="3"/>
  <c r="H244" i="3"/>
  <c r="N244" i="3"/>
  <c r="M244" i="3"/>
  <c r="C244" i="3"/>
  <c r="L244" i="3"/>
  <c r="G244" i="3"/>
  <c r="I243" i="3"/>
  <c r="H243" i="3"/>
  <c r="N243" i="3"/>
  <c r="M243" i="3"/>
  <c r="C243" i="3"/>
  <c r="L243" i="3"/>
  <c r="G243" i="3"/>
  <c r="I242" i="3"/>
  <c r="H242" i="3"/>
  <c r="N242" i="3"/>
  <c r="M242" i="3"/>
  <c r="C242" i="3"/>
  <c r="L242" i="3"/>
  <c r="G242" i="3"/>
  <c r="I241" i="3"/>
  <c r="H241" i="3"/>
  <c r="N241" i="3"/>
  <c r="M241" i="3"/>
  <c r="C241" i="3"/>
  <c r="L241" i="3"/>
  <c r="G241" i="3"/>
  <c r="I240" i="3"/>
  <c r="H240" i="3"/>
  <c r="N240" i="3"/>
  <c r="M240" i="3"/>
  <c r="C240" i="3"/>
  <c r="L240" i="3"/>
  <c r="G240" i="3"/>
  <c r="I239" i="3"/>
  <c r="H239" i="3"/>
  <c r="N239" i="3"/>
  <c r="M239" i="3"/>
  <c r="C239" i="3"/>
  <c r="L239" i="3"/>
  <c r="G239" i="3"/>
  <c r="I238" i="3"/>
  <c r="H238" i="3"/>
  <c r="N238" i="3"/>
  <c r="M238" i="3"/>
  <c r="C238" i="3"/>
  <c r="L238" i="3"/>
  <c r="G238" i="3"/>
  <c r="I237" i="3"/>
  <c r="H237" i="3"/>
  <c r="N237" i="3"/>
  <c r="M237" i="3"/>
  <c r="C237" i="3"/>
  <c r="L237" i="3"/>
  <c r="G237" i="3"/>
  <c r="I236" i="3"/>
  <c r="H236" i="3"/>
  <c r="N236" i="3"/>
  <c r="M236" i="3"/>
  <c r="C236" i="3"/>
  <c r="L236" i="3"/>
  <c r="G236" i="3"/>
  <c r="I235" i="3"/>
  <c r="H235" i="3"/>
  <c r="N235" i="3"/>
  <c r="M235" i="3"/>
  <c r="C235" i="3"/>
  <c r="L235" i="3"/>
  <c r="G235" i="3"/>
  <c r="I234" i="3"/>
  <c r="H234" i="3"/>
  <c r="N234" i="3"/>
  <c r="M234" i="3"/>
  <c r="C234" i="3"/>
  <c r="L234" i="3"/>
  <c r="G234" i="3"/>
  <c r="I233" i="3"/>
  <c r="H233" i="3"/>
  <c r="N233" i="3"/>
  <c r="M233" i="3"/>
  <c r="C233" i="3"/>
  <c r="L233" i="3"/>
  <c r="G233" i="3"/>
  <c r="I232" i="3"/>
  <c r="H232" i="3"/>
  <c r="N232" i="3"/>
  <c r="M232" i="3"/>
  <c r="C232" i="3"/>
  <c r="L232" i="3"/>
  <c r="G232" i="3"/>
  <c r="I231" i="3"/>
  <c r="H231" i="3"/>
  <c r="N231" i="3"/>
  <c r="M231" i="3"/>
  <c r="C231" i="3"/>
  <c r="L231" i="3"/>
  <c r="G231" i="3"/>
  <c r="I230" i="3"/>
  <c r="H230" i="3"/>
  <c r="N230" i="3"/>
  <c r="M230" i="3"/>
  <c r="C230" i="3"/>
  <c r="L230" i="3"/>
  <c r="G230" i="3"/>
  <c r="I229" i="3"/>
  <c r="H229" i="3"/>
  <c r="N229" i="3"/>
  <c r="M229" i="3"/>
  <c r="C229" i="3"/>
  <c r="L229" i="3"/>
  <c r="G229" i="3"/>
  <c r="I228" i="3"/>
  <c r="H228" i="3"/>
  <c r="N228" i="3"/>
  <c r="M228" i="3"/>
  <c r="C228" i="3"/>
  <c r="L228" i="3"/>
  <c r="G228" i="3"/>
  <c r="I227" i="3"/>
  <c r="H227" i="3"/>
  <c r="N227" i="3"/>
  <c r="M227" i="3"/>
  <c r="C227" i="3"/>
  <c r="L227" i="3"/>
  <c r="G227" i="3"/>
  <c r="I226" i="3"/>
  <c r="H226" i="3"/>
  <c r="N226" i="3"/>
  <c r="M226" i="3"/>
  <c r="C226" i="3"/>
  <c r="L226" i="3"/>
  <c r="G226" i="3"/>
  <c r="I225" i="3"/>
  <c r="H225" i="3"/>
  <c r="N225" i="3"/>
  <c r="M225" i="3"/>
  <c r="C225" i="3"/>
  <c r="L225" i="3"/>
  <c r="G225" i="3"/>
  <c r="I224" i="3"/>
  <c r="H224" i="3"/>
  <c r="N224" i="3"/>
  <c r="M224" i="3"/>
  <c r="C224" i="3"/>
  <c r="L224" i="3"/>
  <c r="G224" i="3"/>
  <c r="I223" i="3"/>
  <c r="H223" i="3"/>
  <c r="N223" i="3"/>
  <c r="M223" i="3"/>
  <c r="C223" i="3"/>
  <c r="L223" i="3"/>
  <c r="G223" i="3"/>
  <c r="I222" i="3"/>
  <c r="H222" i="3"/>
  <c r="N222" i="3"/>
  <c r="M222" i="3"/>
  <c r="C222" i="3"/>
  <c r="L222" i="3"/>
  <c r="G222" i="3"/>
  <c r="I221" i="3"/>
  <c r="H221" i="3"/>
  <c r="N221" i="3"/>
  <c r="M221" i="3"/>
  <c r="C221" i="3"/>
  <c r="L221" i="3"/>
  <c r="G221" i="3"/>
  <c r="I220" i="3"/>
  <c r="H220" i="3"/>
  <c r="N220" i="3"/>
  <c r="M220" i="3"/>
  <c r="C220" i="3"/>
  <c r="L220" i="3"/>
  <c r="G220" i="3"/>
  <c r="I219" i="3"/>
  <c r="H219" i="3"/>
  <c r="N219" i="3"/>
  <c r="M219" i="3"/>
  <c r="C219" i="3"/>
  <c r="L219" i="3"/>
  <c r="G219" i="3"/>
  <c r="I218" i="3"/>
  <c r="H218" i="3"/>
  <c r="N218" i="3"/>
  <c r="M218" i="3"/>
  <c r="C218" i="3"/>
  <c r="L218" i="3"/>
  <c r="G218" i="3"/>
  <c r="I217" i="3"/>
  <c r="H217" i="3"/>
  <c r="N217" i="3"/>
  <c r="M217" i="3"/>
  <c r="C217" i="3"/>
  <c r="L217" i="3"/>
  <c r="G217" i="3"/>
  <c r="I216" i="3"/>
  <c r="H216" i="3"/>
  <c r="N216" i="3"/>
  <c r="M216" i="3"/>
  <c r="C216" i="3"/>
  <c r="L216" i="3"/>
  <c r="G216" i="3"/>
  <c r="I215" i="3"/>
  <c r="H215" i="3"/>
  <c r="N215" i="3"/>
  <c r="M215" i="3"/>
  <c r="C215" i="3"/>
  <c r="L215" i="3"/>
  <c r="G215" i="3"/>
  <c r="I214" i="3"/>
  <c r="H214" i="3"/>
  <c r="N214" i="3"/>
  <c r="M214" i="3"/>
  <c r="C214" i="3"/>
  <c r="L214" i="3"/>
  <c r="G214" i="3"/>
  <c r="I213" i="3"/>
  <c r="H213" i="3"/>
  <c r="N213" i="3"/>
  <c r="M213" i="3"/>
  <c r="C213" i="3"/>
  <c r="L213" i="3"/>
  <c r="G213" i="3"/>
  <c r="I212" i="3"/>
  <c r="H212" i="3"/>
  <c r="N212" i="3"/>
  <c r="M212" i="3"/>
  <c r="C212" i="3"/>
  <c r="L212" i="3"/>
  <c r="G212" i="3"/>
  <c r="I211" i="3"/>
  <c r="H211" i="3"/>
  <c r="N211" i="3"/>
  <c r="M211" i="3"/>
  <c r="C211" i="3"/>
  <c r="L211" i="3"/>
  <c r="G211" i="3"/>
  <c r="I210" i="3"/>
  <c r="H210" i="3"/>
  <c r="N210" i="3"/>
  <c r="M210" i="3"/>
  <c r="C210" i="3"/>
  <c r="L210" i="3"/>
  <c r="G210" i="3"/>
  <c r="I209" i="3"/>
  <c r="H209" i="3"/>
  <c r="N209" i="3"/>
  <c r="M209" i="3"/>
  <c r="C209" i="3"/>
  <c r="L209" i="3"/>
  <c r="G209" i="3"/>
  <c r="I208" i="3"/>
  <c r="H208" i="3"/>
  <c r="N208" i="3"/>
  <c r="M208" i="3"/>
  <c r="C208" i="3"/>
  <c r="L208" i="3"/>
  <c r="G208" i="3"/>
  <c r="I207" i="3"/>
  <c r="H207" i="3"/>
  <c r="N207" i="3"/>
  <c r="M207" i="3"/>
  <c r="C207" i="3"/>
  <c r="L207" i="3"/>
  <c r="G207" i="3"/>
  <c r="I206" i="3"/>
  <c r="H206" i="3"/>
  <c r="N206" i="3"/>
  <c r="M206" i="3"/>
  <c r="C206" i="3"/>
  <c r="L206" i="3"/>
  <c r="G206" i="3"/>
  <c r="I205" i="3"/>
  <c r="H205" i="3"/>
  <c r="N205" i="3"/>
  <c r="M205" i="3"/>
  <c r="C205" i="3"/>
  <c r="L205" i="3"/>
  <c r="G205" i="3"/>
  <c r="I204" i="3"/>
  <c r="H204" i="3"/>
  <c r="N204" i="3"/>
  <c r="M204" i="3"/>
  <c r="C204" i="3"/>
  <c r="L204" i="3"/>
  <c r="G204" i="3"/>
  <c r="I203" i="3"/>
  <c r="H203" i="3"/>
  <c r="N203" i="3"/>
  <c r="M203" i="3"/>
  <c r="C203" i="3"/>
  <c r="L203" i="3"/>
  <c r="G203" i="3"/>
  <c r="I202" i="3"/>
  <c r="H202" i="3"/>
  <c r="N202" i="3"/>
  <c r="M202" i="3"/>
  <c r="C202" i="3"/>
  <c r="L202" i="3"/>
  <c r="G202" i="3"/>
  <c r="I201" i="3"/>
  <c r="H201" i="3"/>
  <c r="N201" i="3"/>
  <c r="M201" i="3"/>
  <c r="C201" i="3"/>
  <c r="L201" i="3"/>
  <c r="G201" i="3"/>
  <c r="I200" i="3"/>
  <c r="H200" i="3"/>
  <c r="N200" i="3"/>
  <c r="M200" i="3"/>
  <c r="C200" i="3"/>
  <c r="L200" i="3"/>
  <c r="G200" i="3"/>
  <c r="I199" i="3"/>
  <c r="H199" i="3"/>
  <c r="N199" i="3"/>
  <c r="M199" i="3"/>
  <c r="C199" i="3"/>
  <c r="L199" i="3"/>
  <c r="G199" i="3"/>
  <c r="I198" i="3"/>
  <c r="H198" i="3"/>
  <c r="N198" i="3"/>
  <c r="M198" i="3"/>
  <c r="C198" i="3"/>
  <c r="L198" i="3"/>
  <c r="G198" i="3"/>
  <c r="I197" i="3"/>
  <c r="H197" i="3"/>
  <c r="N197" i="3"/>
  <c r="M197" i="3"/>
  <c r="C197" i="3"/>
  <c r="L197" i="3"/>
  <c r="G197" i="3"/>
  <c r="I196" i="3"/>
  <c r="H196" i="3"/>
  <c r="N196" i="3"/>
  <c r="M196" i="3"/>
  <c r="C196" i="3"/>
  <c r="L196" i="3"/>
  <c r="G196" i="3"/>
  <c r="I195" i="3"/>
  <c r="H195" i="3"/>
  <c r="N195" i="3"/>
  <c r="M195" i="3"/>
  <c r="C195" i="3"/>
  <c r="L195" i="3"/>
  <c r="G195" i="3"/>
  <c r="I194" i="3"/>
  <c r="H194" i="3"/>
  <c r="N194" i="3"/>
  <c r="M194" i="3"/>
  <c r="C194" i="3"/>
  <c r="L194" i="3"/>
  <c r="G194" i="3"/>
  <c r="I193" i="3"/>
  <c r="H193" i="3"/>
  <c r="N193" i="3"/>
  <c r="M193" i="3"/>
  <c r="C193" i="3"/>
  <c r="L193" i="3"/>
  <c r="G193" i="3"/>
  <c r="I192" i="3"/>
  <c r="H192" i="3"/>
  <c r="N192" i="3"/>
  <c r="M192" i="3"/>
  <c r="C192" i="3"/>
  <c r="L192" i="3"/>
  <c r="G192" i="3"/>
  <c r="I191" i="3"/>
  <c r="H191" i="3"/>
  <c r="N191" i="3"/>
  <c r="M191" i="3"/>
  <c r="C191" i="3"/>
  <c r="L191" i="3"/>
  <c r="G191" i="3"/>
  <c r="I190" i="3"/>
  <c r="H190" i="3"/>
  <c r="N190" i="3"/>
  <c r="M190" i="3"/>
  <c r="C190" i="3"/>
  <c r="L190" i="3"/>
  <c r="G190" i="3"/>
  <c r="I189" i="3"/>
  <c r="H189" i="3"/>
  <c r="N189" i="3"/>
  <c r="M189" i="3"/>
  <c r="C189" i="3"/>
  <c r="L189" i="3"/>
  <c r="G189" i="3"/>
  <c r="I188" i="3"/>
  <c r="H188" i="3"/>
  <c r="N188" i="3"/>
  <c r="M188" i="3"/>
  <c r="C188" i="3"/>
  <c r="L188" i="3"/>
  <c r="G188" i="3"/>
  <c r="I187" i="3"/>
  <c r="H187" i="3"/>
  <c r="N187" i="3"/>
  <c r="M187" i="3"/>
  <c r="C187" i="3"/>
  <c r="L187" i="3"/>
  <c r="G187" i="3"/>
  <c r="I186" i="3"/>
  <c r="H186" i="3"/>
  <c r="N186" i="3"/>
  <c r="M186" i="3"/>
  <c r="C186" i="3"/>
  <c r="L186" i="3"/>
  <c r="G186" i="3"/>
  <c r="I185" i="3"/>
  <c r="H185" i="3"/>
  <c r="N185" i="3"/>
  <c r="M185" i="3"/>
  <c r="C185" i="3"/>
  <c r="L185" i="3"/>
  <c r="G185" i="3"/>
  <c r="I184" i="3"/>
  <c r="H184" i="3"/>
  <c r="N184" i="3"/>
  <c r="M184" i="3"/>
  <c r="C184" i="3"/>
  <c r="L184" i="3"/>
  <c r="G184" i="3"/>
  <c r="I183" i="3"/>
  <c r="H183" i="3"/>
  <c r="N183" i="3"/>
  <c r="M183" i="3"/>
  <c r="C183" i="3"/>
  <c r="L183" i="3"/>
  <c r="G183" i="3"/>
  <c r="I182" i="3"/>
  <c r="H182" i="3"/>
  <c r="N182" i="3"/>
  <c r="M182" i="3"/>
  <c r="C182" i="3"/>
  <c r="L182" i="3"/>
  <c r="G182" i="3"/>
  <c r="I181" i="3"/>
  <c r="H181" i="3"/>
  <c r="N181" i="3"/>
  <c r="M181" i="3"/>
  <c r="C181" i="3"/>
  <c r="L181" i="3"/>
  <c r="G181" i="3"/>
  <c r="I180" i="3"/>
  <c r="H180" i="3"/>
  <c r="N180" i="3"/>
  <c r="M180" i="3"/>
  <c r="C180" i="3"/>
  <c r="L180" i="3"/>
  <c r="G180" i="3"/>
  <c r="I179" i="3"/>
  <c r="H179" i="3"/>
  <c r="N179" i="3"/>
  <c r="M179" i="3"/>
  <c r="C179" i="3"/>
  <c r="L179" i="3"/>
  <c r="G179" i="3"/>
  <c r="I178" i="3"/>
  <c r="H178" i="3"/>
  <c r="N178" i="3"/>
  <c r="M178" i="3"/>
  <c r="C178" i="3"/>
  <c r="L178" i="3"/>
  <c r="G178" i="3"/>
  <c r="I177" i="3"/>
  <c r="H177" i="3"/>
  <c r="N177" i="3"/>
  <c r="M177" i="3"/>
  <c r="C177" i="3"/>
  <c r="L177" i="3"/>
  <c r="G177" i="3"/>
  <c r="I176" i="3"/>
  <c r="H176" i="3"/>
  <c r="N176" i="3"/>
  <c r="M176" i="3"/>
  <c r="C176" i="3"/>
  <c r="L176" i="3"/>
  <c r="G176" i="3"/>
  <c r="I175" i="3"/>
  <c r="H175" i="3"/>
  <c r="N175" i="3"/>
  <c r="M175" i="3"/>
  <c r="C175" i="3"/>
  <c r="L175" i="3"/>
  <c r="G175" i="3"/>
  <c r="I174" i="3"/>
  <c r="H174" i="3"/>
  <c r="N174" i="3"/>
  <c r="M174" i="3"/>
  <c r="C174" i="3"/>
  <c r="L174" i="3"/>
  <c r="G174" i="3"/>
  <c r="I173" i="3"/>
  <c r="H173" i="3"/>
  <c r="N173" i="3"/>
  <c r="M173" i="3"/>
  <c r="C173" i="3"/>
  <c r="L173" i="3"/>
  <c r="G173" i="3"/>
  <c r="I172" i="3"/>
  <c r="H172" i="3"/>
  <c r="N172" i="3"/>
  <c r="M172" i="3"/>
  <c r="C172" i="3"/>
  <c r="L172" i="3"/>
  <c r="G172" i="3"/>
  <c r="I171" i="3"/>
  <c r="H171" i="3"/>
  <c r="N171" i="3"/>
  <c r="M171" i="3"/>
  <c r="C171" i="3"/>
  <c r="L171" i="3"/>
  <c r="G171" i="3"/>
  <c r="I170" i="3"/>
  <c r="H170" i="3"/>
  <c r="N170" i="3"/>
  <c r="M170" i="3"/>
  <c r="C170" i="3"/>
  <c r="L170" i="3"/>
  <c r="G170" i="3"/>
  <c r="I169" i="3"/>
  <c r="H169" i="3"/>
  <c r="N169" i="3"/>
  <c r="M169" i="3"/>
  <c r="C169" i="3"/>
  <c r="L169" i="3"/>
  <c r="G169" i="3"/>
  <c r="I168" i="3"/>
  <c r="H168" i="3"/>
  <c r="N168" i="3"/>
  <c r="M168" i="3"/>
  <c r="C168" i="3"/>
  <c r="L168" i="3"/>
  <c r="G168" i="3"/>
  <c r="I167" i="3"/>
  <c r="H167" i="3"/>
  <c r="N167" i="3"/>
  <c r="M167" i="3"/>
  <c r="C167" i="3"/>
  <c r="L167" i="3"/>
  <c r="G167" i="3"/>
  <c r="I166" i="3"/>
  <c r="H166" i="3"/>
  <c r="N166" i="3"/>
  <c r="M166" i="3"/>
  <c r="C166" i="3"/>
  <c r="L166" i="3"/>
  <c r="G166" i="3"/>
  <c r="I165" i="3"/>
  <c r="H165" i="3"/>
  <c r="N165" i="3"/>
  <c r="M165" i="3"/>
  <c r="C165" i="3"/>
  <c r="L165" i="3"/>
  <c r="G165" i="3"/>
  <c r="I164" i="3"/>
  <c r="H164" i="3"/>
  <c r="N164" i="3"/>
  <c r="M164" i="3"/>
  <c r="C164" i="3"/>
  <c r="L164" i="3"/>
  <c r="G164" i="3"/>
  <c r="I163" i="3"/>
  <c r="H163" i="3"/>
  <c r="N163" i="3"/>
  <c r="M163" i="3"/>
  <c r="C163" i="3"/>
  <c r="L163" i="3"/>
  <c r="G163" i="3"/>
  <c r="I162" i="3"/>
  <c r="H162" i="3"/>
  <c r="N162" i="3"/>
  <c r="M162" i="3"/>
  <c r="C162" i="3"/>
  <c r="L162" i="3"/>
  <c r="G162" i="3"/>
  <c r="I161" i="3"/>
  <c r="H161" i="3"/>
  <c r="N161" i="3"/>
  <c r="M161" i="3"/>
  <c r="C161" i="3"/>
  <c r="L161" i="3"/>
  <c r="G161" i="3"/>
  <c r="I160" i="3"/>
  <c r="H160" i="3"/>
  <c r="N160" i="3"/>
  <c r="M160" i="3"/>
  <c r="C160" i="3"/>
  <c r="L160" i="3"/>
  <c r="G160" i="3"/>
  <c r="I159" i="3"/>
  <c r="H159" i="3"/>
  <c r="N159" i="3"/>
  <c r="M159" i="3"/>
  <c r="C159" i="3"/>
  <c r="L159" i="3"/>
  <c r="G159" i="3"/>
  <c r="I158" i="3"/>
  <c r="H158" i="3"/>
  <c r="N158" i="3"/>
  <c r="M158" i="3"/>
  <c r="C158" i="3"/>
  <c r="L158" i="3"/>
  <c r="G158" i="3"/>
  <c r="I157" i="3"/>
  <c r="H157" i="3"/>
  <c r="N157" i="3"/>
  <c r="M157" i="3"/>
  <c r="C157" i="3"/>
  <c r="L157" i="3"/>
  <c r="G157" i="3"/>
  <c r="I156" i="3"/>
  <c r="H156" i="3"/>
  <c r="N156" i="3"/>
  <c r="M156" i="3"/>
  <c r="C156" i="3"/>
  <c r="L156" i="3"/>
  <c r="G156" i="3"/>
  <c r="I155" i="3"/>
  <c r="H155" i="3"/>
  <c r="N155" i="3"/>
  <c r="M155" i="3"/>
  <c r="C155" i="3"/>
  <c r="L155" i="3"/>
  <c r="G155" i="3"/>
  <c r="I154" i="3"/>
  <c r="H154" i="3"/>
  <c r="N154" i="3"/>
  <c r="M154" i="3"/>
  <c r="C154" i="3"/>
  <c r="L154" i="3"/>
  <c r="G154" i="3"/>
  <c r="I153" i="3"/>
  <c r="H153" i="3"/>
  <c r="N153" i="3"/>
  <c r="M153" i="3"/>
  <c r="C153" i="3"/>
  <c r="L153" i="3"/>
  <c r="G153" i="3"/>
  <c r="I152" i="3"/>
  <c r="H152" i="3"/>
  <c r="N152" i="3"/>
  <c r="M152" i="3"/>
  <c r="C152" i="3"/>
  <c r="L152" i="3"/>
  <c r="G152" i="3"/>
  <c r="I151" i="3"/>
  <c r="H151" i="3"/>
  <c r="N151" i="3"/>
  <c r="M151" i="3"/>
  <c r="C151" i="3"/>
  <c r="L151" i="3"/>
  <c r="G151" i="3"/>
  <c r="I150" i="3"/>
  <c r="H150" i="3"/>
  <c r="N150" i="3"/>
  <c r="M150" i="3"/>
  <c r="C150" i="3"/>
  <c r="L150" i="3"/>
  <c r="G150" i="3"/>
  <c r="I149" i="3"/>
  <c r="H149" i="3"/>
  <c r="N149" i="3"/>
  <c r="M149" i="3"/>
  <c r="C149" i="3"/>
  <c r="L149" i="3"/>
  <c r="G149" i="3"/>
  <c r="I148" i="3"/>
  <c r="H148" i="3"/>
  <c r="N148" i="3"/>
  <c r="M148" i="3"/>
  <c r="C148" i="3"/>
  <c r="L148" i="3"/>
  <c r="G148" i="3"/>
  <c r="I147" i="3"/>
  <c r="H147" i="3"/>
  <c r="N147" i="3"/>
  <c r="M147" i="3"/>
  <c r="C147" i="3"/>
  <c r="L147" i="3"/>
  <c r="G147" i="3"/>
  <c r="I146" i="3"/>
  <c r="H146" i="3"/>
  <c r="N146" i="3"/>
  <c r="M146" i="3"/>
  <c r="C146" i="3"/>
  <c r="L146" i="3"/>
  <c r="G146" i="3"/>
  <c r="I145" i="3"/>
  <c r="H145" i="3"/>
  <c r="N145" i="3"/>
  <c r="M145" i="3"/>
  <c r="C145" i="3"/>
  <c r="L145" i="3"/>
  <c r="G145" i="3"/>
  <c r="I144" i="3"/>
  <c r="H144" i="3"/>
  <c r="N144" i="3"/>
  <c r="M144" i="3"/>
  <c r="C144" i="3"/>
  <c r="L144" i="3"/>
  <c r="G144" i="3"/>
  <c r="I143" i="3"/>
  <c r="H143" i="3"/>
  <c r="N143" i="3"/>
  <c r="M143" i="3"/>
  <c r="C143" i="3"/>
  <c r="L143" i="3"/>
  <c r="G143" i="3"/>
  <c r="I142" i="3"/>
  <c r="H142" i="3"/>
  <c r="N142" i="3"/>
  <c r="M142" i="3"/>
  <c r="C142" i="3"/>
  <c r="L142" i="3"/>
  <c r="G142" i="3"/>
  <c r="I141" i="3"/>
  <c r="H141" i="3"/>
  <c r="N141" i="3"/>
  <c r="M141" i="3"/>
  <c r="C141" i="3"/>
  <c r="L141" i="3"/>
  <c r="G141" i="3"/>
  <c r="I140" i="3"/>
  <c r="H140" i="3"/>
  <c r="N140" i="3"/>
  <c r="M140" i="3"/>
  <c r="C140" i="3"/>
  <c r="L140" i="3"/>
  <c r="G140" i="3"/>
  <c r="I139" i="3"/>
  <c r="H139" i="3"/>
  <c r="N139" i="3"/>
  <c r="M139" i="3"/>
  <c r="C139" i="3"/>
  <c r="L139" i="3"/>
  <c r="G139" i="3"/>
  <c r="I138" i="3"/>
  <c r="H138" i="3"/>
  <c r="N138" i="3"/>
  <c r="M138" i="3"/>
  <c r="C138" i="3"/>
  <c r="L138" i="3"/>
  <c r="G138" i="3"/>
  <c r="I137" i="3"/>
  <c r="H137" i="3"/>
  <c r="N137" i="3"/>
  <c r="M137" i="3"/>
  <c r="C137" i="3"/>
  <c r="L137" i="3"/>
  <c r="G137" i="3"/>
  <c r="I136" i="3"/>
  <c r="H136" i="3"/>
  <c r="N136" i="3"/>
  <c r="M136" i="3"/>
  <c r="C136" i="3"/>
  <c r="L136" i="3"/>
  <c r="G136" i="3"/>
  <c r="I135" i="3"/>
  <c r="H135" i="3"/>
  <c r="N135" i="3"/>
  <c r="M135" i="3"/>
  <c r="C135" i="3"/>
  <c r="L135" i="3"/>
  <c r="G135" i="3"/>
  <c r="I134" i="3"/>
  <c r="H134" i="3"/>
  <c r="N134" i="3"/>
  <c r="M134" i="3"/>
  <c r="C134" i="3"/>
  <c r="L134" i="3"/>
  <c r="G134" i="3"/>
  <c r="I133" i="3"/>
  <c r="H133" i="3"/>
  <c r="N133" i="3"/>
  <c r="M133" i="3"/>
  <c r="C133" i="3"/>
  <c r="L133" i="3"/>
  <c r="G133" i="3"/>
  <c r="I132" i="3"/>
  <c r="H132" i="3"/>
  <c r="N132" i="3"/>
  <c r="M132" i="3"/>
  <c r="C132" i="3"/>
  <c r="L132" i="3"/>
  <c r="G132" i="3"/>
  <c r="I131" i="3"/>
  <c r="H131" i="3"/>
  <c r="N131" i="3"/>
  <c r="M131" i="3"/>
  <c r="C131" i="3"/>
  <c r="L131" i="3"/>
  <c r="G131" i="3"/>
  <c r="I130" i="3"/>
  <c r="H130" i="3"/>
  <c r="N130" i="3"/>
  <c r="M130" i="3"/>
  <c r="C130" i="3"/>
  <c r="L130" i="3"/>
  <c r="G130" i="3"/>
  <c r="I129" i="3"/>
  <c r="H129" i="3"/>
  <c r="N129" i="3"/>
  <c r="M129" i="3"/>
  <c r="C129" i="3"/>
  <c r="L129" i="3"/>
  <c r="G129" i="3"/>
  <c r="I128" i="3"/>
  <c r="H128" i="3"/>
  <c r="N128" i="3"/>
  <c r="M128" i="3"/>
  <c r="C128" i="3"/>
  <c r="L128" i="3"/>
  <c r="G128" i="3"/>
  <c r="I127" i="3"/>
  <c r="H127" i="3"/>
  <c r="N127" i="3"/>
  <c r="M127" i="3"/>
  <c r="C127" i="3"/>
  <c r="L127" i="3"/>
  <c r="G127" i="3"/>
  <c r="I126" i="3"/>
  <c r="H126" i="3"/>
  <c r="N126" i="3"/>
  <c r="M126" i="3"/>
  <c r="C126" i="3"/>
  <c r="L126" i="3"/>
  <c r="G126" i="3"/>
  <c r="I125" i="3"/>
  <c r="H125" i="3"/>
  <c r="N125" i="3"/>
  <c r="M125" i="3"/>
  <c r="C125" i="3"/>
  <c r="L125" i="3"/>
  <c r="G125" i="3"/>
  <c r="I124" i="3"/>
  <c r="H124" i="3"/>
  <c r="N124" i="3"/>
  <c r="M124" i="3"/>
  <c r="C124" i="3"/>
  <c r="L124" i="3"/>
  <c r="G124" i="3"/>
  <c r="I123" i="3"/>
  <c r="H123" i="3"/>
  <c r="N123" i="3"/>
  <c r="M123" i="3"/>
  <c r="C123" i="3"/>
  <c r="L123" i="3"/>
  <c r="G123" i="3"/>
  <c r="I122" i="3"/>
  <c r="H122" i="3"/>
  <c r="N122" i="3"/>
  <c r="M122" i="3"/>
  <c r="C122" i="3"/>
  <c r="L122" i="3"/>
  <c r="G122" i="3"/>
  <c r="I121" i="3"/>
  <c r="H121" i="3"/>
  <c r="N121" i="3"/>
  <c r="M121" i="3"/>
  <c r="C121" i="3"/>
  <c r="L121" i="3"/>
  <c r="G121" i="3"/>
  <c r="I120" i="3"/>
  <c r="H120" i="3"/>
  <c r="N120" i="3"/>
  <c r="M120" i="3"/>
  <c r="C120" i="3"/>
  <c r="L120" i="3"/>
  <c r="G120" i="3"/>
  <c r="I119" i="3"/>
  <c r="H119" i="3"/>
  <c r="N119" i="3"/>
  <c r="M119" i="3"/>
  <c r="C119" i="3"/>
  <c r="L119" i="3"/>
  <c r="G119" i="3"/>
  <c r="I118" i="3"/>
  <c r="H118" i="3"/>
  <c r="N118" i="3"/>
  <c r="M118" i="3"/>
  <c r="C118" i="3"/>
  <c r="L118" i="3"/>
  <c r="G118" i="3"/>
  <c r="I117" i="3"/>
  <c r="H117" i="3"/>
  <c r="N117" i="3"/>
  <c r="M117" i="3"/>
  <c r="C117" i="3"/>
  <c r="L117" i="3"/>
  <c r="G117" i="3"/>
  <c r="I116" i="3"/>
  <c r="H116" i="3"/>
  <c r="N116" i="3"/>
  <c r="M116" i="3"/>
  <c r="C116" i="3"/>
  <c r="L116" i="3"/>
  <c r="G116" i="3"/>
  <c r="I115" i="3"/>
  <c r="H115" i="3"/>
  <c r="N115" i="3"/>
  <c r="M115" i="3"/>
  <c r="C115" i="3"/>
  <c r="L115" i="3"/>
  <c r="G115" i="3"/>
  <c r="I114" i="3"/>
  <c r="H114" i="3"/>
  <c r="N114" i="3"/>
  <c r="M114" i="3"/>
  <c r="C114" i="3"/>
  <c r="L114" i="3"/>
  <c r="G114" i="3"/>
  <c r="I113" i="3"/>
  <c r="H113" i="3"/>
  <c r="N113" i="3"/>
  <c r="M113" i="3"/>
  <c r="C113" i="3"/>
  <c r="L113" i="3"/>
  <c r="G113" i="3"/>
  <c r="I112" i="3"/>
  <c r="H112" i="3"/>
  <c r="N112" i="3"/>
  <c r="M112" i="3"/>
  <c r="C112" i="3"/>
  <c r="L112" i="3"/>
  <c r="G112" i="3"/>
  <c r="I111" i="3"/>
  <c r="H111" i="3"/>
  <c r="N111" i="3"/>
  <c r="M111" i="3"/>
  <c r="C111" i="3"/>
  <c r="L111" i="3"/>
  <c r="G111" i="3"/>
  <c r="I110" i="3"/>
  <c r="H110" i="3"/>
  <c r="N110" i="3"/>
  <c r="M110" i="3"/>
  <c r="C110" i="3"/>
  <c r="L110" i="3"/>
  <c r="G110" i="3"/>
  <c r="I109" i="3"/>
  <c r="H109" i="3"/>
  <c r="N109" i="3"/>
  <c r="M109" i="3"/>
  <c r="C109" i="3"/>
  <c r="L109" i="3"/>
  <c r="G109" i="3"/>
  <c r="I108" i="3"/>
  <c r="H108" i="3"/>
  <c r="N108" i="3"/>
  <c r="M108" i="3"/>
  <c r="C108" i="3"/>
  <c r="L108" i="3"/>
  <c r="G108" i="3"/>
  <c r="I107" i="3"/>
  <c r="H107" i="3"/>
  <c r="N107" i="3"/>
  <c r="M107" i="3"/>
  <c r="C107" i="3"/>
  <c r="L107" i="3"/>
  <c r="G107" i="3"/>
  <c r="I106" i="3"/>
  <c r="H106" i="3"/>
  <c r="N106" i="3"/>
  <c r="M106" i="3"/>
  <c r="C106" i="3"/>
  <c r="L106" i="3"/>
  <c r="G106" i="3"/>
  <c r="I105" i="3"/>
  <c r="H105" i="3"/>
  <c r="N105" i="3"/>
  <c r="M105" i="3"/>
  <c r="C105" i="3"/>
  <c r="L105" i="3"/>
  <c r="G105" i="3"/>
  <c r="I104" i="3"/>
  <c r="H104" i="3"/>
  <c r="N104" i="3"/>
  <c r="M104" i="3"/>
  <c r="C104" i="3"/>
  <c r="L104" i="3"/>
  <c r="G104" i="3"/>
  <c r="I103" i="3"/>
  <c r="H103" i="3"/>
  <c r="N103" i="3"/>
  <c r="M103" i="3"/>
  <c r="C103" i="3"/>
  <c r="L103" i="3"/>
  <c r="G103" i="3"/>
  <c r="I102" i="3"/>
  <c r="H102" i="3"/>
  <c r="N102" i="3"/>
  <c r="M102" i="3"/>
  <c r="C102" i="3"/>
  <c r="L102" i="3"/>
  <c r="G102" i="3"/>
  <c r="I101" i="3"/>
  <c r="H101" i="3"/>
  <c r="N101" i="3"/>
  <c r="M101" i="3"/>
  <c r="C101" i="3"/>
  <c r="L101" i="3"/>
  <c r="G101" i="3"/>
  <c r="I100" i="3"/>
  <c r="H100" i="3"/>
  <c r="N100" i="3"/>
  <c r="M100" i="3"/>
  <c r="C100" i="3"/>
  <c r="L100" i="3"/>
  <c r="G100" i="3"/>
  <c r="I99" i="3"/>
  <c r="H99" i="3"/>
  <c r="N99" i="3"/>
  <c r="M99" i="3"/>
  <c r="C99" i="3"/>
  <c r="L99" i="3"/>
  <c r="G99" i="3"/>
  <c r="I98" i="3"/>
  <c r="H98" i="3"/>
  <c r="N98" i="3"/>
  <c r="M98" i="3"/>
  <c r="C98" i="3"/>
  <c r="L98" i="3"/>
  <c r="G98" i="3"/>
  <c r="I97" i="3"/>
  <c r="H97" i="3"/>
  <c r="N97" i="3"/>
  <c r="M97" i="3"/>
  <c r="C97" i="3"/>
  <c r="L97" i="3"/>
  <c r="G97" i="3"/>
  <c r="I96" i="3"/>
  <c r="H96" i="3"/>
  <c r="N96" i="3"/>
  <c r="M96" i="3"/>
  <c r="C96" i="3"/>
  <c r="L96" i="3"/>
  <c r="G96" i="3"/>
  <c r="I95" i="3"/>
  <c r="H95" i="3"/>
  <c r="N95" i="3"/>
  <c r="M95" i="3"/>
  <c r="C95" i="3"/>
  <c r="L95" i="3"/>
  <c r="G95" i="3"/>
  <c r="I94" i="3"/>
  <c r="H94" i="3"/>
  <c r="N94" i="3"/>
  <c r="M94" i="3"/>
  <c r="C94" i="3"/>
  <c r="L94" i="3"/>
  <c r="G94" i="3"/>
  <c r="I93" i="3"/>
  <c r="H93" i="3"/>
  <c r="N93" i="3"/>
  <c r="M93" i="3"/>
  <c r="C93" i="3"/>
  <c r="L93" i="3"/>
  <c r="G93" i="3"/>
  <c r="I92" i="3"/>
  <c r="H92" i="3"/>
  <c r="N92" i="3"/>
  <c r="M92" i="3"/>
  <c r="C92" i="3"/>
  <c r="L92" i="3"/>
  <c r="G92" i="3"/>
  <c r="I91" i="3"/>
  <c r="H91" i="3"/>
  <c r="N91" i="3"/>
  <c r="M91" i="3"/>
  <c r="C91" i="3"/>
  <c r="L91" i="3"/>
  <c r="G91" i="3"/>
  <c r="I90" i="3"/>
  <c r="H90" i="3"/>
  <c r="N90" i="3"/>
  <c r="M90" i="3"/>
  <c r="C90" i="3"/>
  <c r="L90" i="3"/>
  <c r="G90" i="3"/>
  <c r="I89" i="3"/>
  <c r="H89" i="3"/>
  <c r="N89" i="3"/>
  <c r="M89" i="3"/>
  <c r="C89" i="3"/>
  <c r="L89" i="3"/>
  <c r="G89" i="3"/>
  <c r="I88" i="3"/>
  <c r="H88" i="3"/>
  <c r="N88" i="3"/>
  <c r="M88" i="3"/>
  <c r="C88" i="3"/>
  <c r="L88" i="3"/>
  <c r="G88" i="3"/>
  <c r="I87" i="3"/>
  <c r="H87" i="3"/>
  <c r="N87" i="3"/>
  <c r="M87" i="3"/>
  <c r="C87" i="3"/>
  <c r="L87" i="3"/>
  <c r="G87" i="3"/>
  <c r="I86" i="3"/>
  <c r="H86" i="3"/>
  <c r="N86" i="3"/>
  <c r="M86" i="3"/>
  <c r="C86" i="3"/>
  <c r="L86" i="3"/>
  <c r="G86" i="3"/>
  <c r="I85" i="3"/>
  <c r="H85" i="3"/>
  <c r="N85" i="3"/>
  <c r="M85" i="3"/>
  <c r="C85" i="3"/>
  <c r="L85" i="3"/>
  <c r="G85" i="3"/>
  <c r="I84" i="3"/>
  <c r="H84" i="3"/>
  <c r="N84" i="3"/>
  <c r="M84" i="3"/>
  <c r="C84" i="3"/>
  <c r="L84" i="3"/>
  <c r="G84" i="3"/>
  <c r="I83" i="3"/>
  <c r="H83" i="3"/>
  <c r="N83" i="3"/>
  <c r="M83" i="3"/>
  <c r="C83" i="3"/>
  <c r="L83" i="3"/>
  <c r="G83" i="3"/>
  <c r="I82" i="3"/>
  <c r="H82" i="3"/>
  <c r="N82" i="3"/>
  <c r="M82" i="3"/>
  <c r="C82" i="3"/>
  <c r="L82" i="3"/>
  <c r="G82" i="3"/>
  <c r="I81" i="3"/>
  <c r="H81" i="3"/>
  <c r="N81" i="3"/>
  <c r="M81" i="3"/>
  <c r="C81" i="3"/>
  <c r="L81" i="3"/>
  <c r="G81" i="3"/>
  <c r="I80" i="3"/>
  <c r="H80" i="3"/>
  <c r="N80" i="3"/>
  <c r="M80" i="3"/>
  <c r="C80" i="3"/>
  <c r="L80" i="3"/>
  <c r="G80" i="3"/>
  <c r="I79" i="3"/>
  <c r="H79" i="3"/>
  <c r="N79" i="3"/>
  <c r="M79" i="3"/>
  <c r="C79" i="3"/>
  <c r="L79" i="3"/>
  <c r="G79" i="3"/>
  <c r="I78" i="3"/>
  <c r="H78" i="3"/>
  <c r="N78" i="3"/>
  <c r="M78" i="3"/>
  <c r="C78" i="3"/>
  <c r="L78" i="3"/>
  <c r="G78" i="3"/>
  <c r="I77" i="3"/>
  <c r="H77" i="3"/>
  <c r="N77" i="3"/>
  <c r="M77" i="3"/>
  <c r="C77" i="3"/>
  <c r="L77" i="3"/>
  <c r="G77" i="3"/>
  <c r="I76" i="3"/>
  <c r="H76" i="3"/>
  <c r="N76" i="3"/>
  <c r="M76" i="3"/>
  <c r="C76" i="3"/>
  <c r="L76" i="3"/>
  <c r="G76" i="3"/>
  <c r="I75" i="3"/>
  <c r="H75" i="3"/>
  <c r="N75" i="3"/>
  <c r="M75" i="3"/>
  <c r="C75" i="3"/>
  <c r="L75" i="3"/>
  <c r="G75" i="3"/>
  <c r="I74" i="3"/>
  <c r="H74" i="3"/>
  <c r="N74" i="3"/>
  <c r="M74" i="3"/>
  <c r="C74" i="3"/>
  <c r="L74" i="3"/>
  <c r="G74" i="3"/>
  <c r="I73" i="3"/>
  <c r="H73" i="3"/>
  <c r="N73" i="3"/>
  <c r="M73" i="3"/>
  <c r="C73" i="3"/>
  <c r="L73" i="3"/>
  <c r="G73" i="3"/>
  <c r="I72" i="3"/>
  <c r="H72" i="3"/>
  <c r="N72" i="3"/>
  <c r="M72" i="3"/>
  <c r="C72" i="3"/>
  <c r="L72" i="3"/>
  <c r="G72" i="3"/>
  <c r="I71" i="3"/>
  <c r="H71" i="3"/>
  <c r="N71" i="3"/>
  <c r="M71" i="3"/>
  <c r="C71" i="3"/>
  <c r="L71" i="3"/>
  <c r="G71" i="3"/>
  <c r="I70" i="3"/>
  <c r="H70" i="3"/>
  <c r="N70" i="3"/>
  <c r="M70" i="3"/>
  <c r="C70" i="3"/>
  <c r="L70" i="3"/>
  <c r="G70" i="3"/>
  <c r="I69" i="3"/>
  <c r="H69" i="3"/>
  <c r="N69" i="3"/>
  <c r="M69" i="3"/>
  <c r="C69" i="3"/>
  <c r="L69" i="3"/>
  <c r="G69" i="3"/>
  <c r="I68" i="3"/>
  <c r="H68" i="3"/>
  <c r="N68" i="3"/>
  <c r="M68" i="3"/>
  <c r="C68" i="3"/>
  <c r="L68" i="3"/>
  <c r="G68" i="3"/>
  <c r="I67" i="3"/>
  <c r="H67" i="3"/>
  <c r="N67" i="3"/>
  <c r="M67" i="3"/>
  <c r="C67" i="3"/>
  <c r="L67" i="3"/>
  <c r="G67" i="3"/>
  <c r="I66" i="3"/>
  <c r="H66" i="3"/>
  <c r="N66" i="3"/>
  <c r="M66" i="3"/>
  <c r="C66" i="3"/>
  <c r="L66" i="3"/>
  <c r="G66" i="3"/>
  <c r="I65" i="3"/>
  <c r="H65" i="3"/>
  <c r="N65" i="3"/>
  <c r="M65" i="3"/>
  <c r="C65" i="3"/>
  <c r="L65" i="3"/>
  <c r="G65" i="3"/>
  <c r="I64" i="3"/>
  <c r="H64" i="3"/>
  <c r="N64" i="3"/>
  <c r="M64" i="3"/>
  <c r="C64" i="3"/>
  <c r="L64" i="3"/>
  <c r="G64" i="3"/>
  <c r="I63" i="3"/>
  <c r="H63" i="3"/>
  <c r="N63" i="3"/>
  <c r="M63" i="3"/>
  <c r="C63" i="3"/>
  <c r="L63" i="3"/>
  <c r="G63" i="3"/>
  <c r="I62" i="3"/>
  <c r="H62" i="3"/>
  <c r="N62" i="3"/>
  <c r="M62" i="3"/>
  <c r="C62" i="3"/>
  <c r="L62" i="3"/>
  <c r="G62" i="3"/>
  <c r="I61" i="3"/>
  <c r="H61" i="3"/>
  <c r="N61" i="3"/>
  <c r="M61" i="3"/>
  <c r="C61" i="3"/>
  <c r="L61" i="3"/>
  <c r="G61" i="3"/>
  <c r="I60" i="3"/>
  <c r="H60" i="3"/>
  <c r="N60" i="3"/>
  <c r="M60" i="3"/>
  <c r="C60" i="3"/>
  <c r="L60" i="3"/>
  <c r="G60" i="3"/>
  <c r="I59" i="3"/>
  <c r="H59" i="3"/>
  <c r="N59" i="3"/>
  <c r="M59" i="3"/>
  <c r="C59" i="3"/>
  <c r="L59" i="3"/>
  <c r="G59" i="3"/>
  <c r="I58" i="3"/>
  <c r="H58" i="3"/>
  <c r="N58" i="3"/>
  <c r="M58" i="3"/>
  <c r="C58" i="3"/>
  <c r="L58" i="3"/>
  <c r="G58" i="3"/>
  <c r="I57" i="3"/>
  <c r="H57" i="3"/>
  <c r="N57" i="3"/>
  <c r="M57" i="3"/>
  <c r="C57" i="3"/>
  <c r="L57" i="3"/>
  <c r="G57" i="3"/>
  <c r="I56" i="3"/>
  <c r="H56" i="3"/>
  <c r="N56" i="3"/>
  <c r="M56" i="3"/>
  <c r="C56" i="3"/>
  <c r="L56" i="3"/>
  <c r="G56" i="3"/>
  <c r="I55" i="3"/>
  <c r="H55" i="3"/>
  <c r="N55" i="3"/>
  <c r="M55" i="3"/>
  <c r="C55" i="3"/>
  <c r="L55" i="3"/>
  <c r="G55" i="3"/>
  <c r="I54" i="3"/>
  <c r="H54" i="3"/>
  <c r="N54" i="3"/>
  <c r="M54" i="3"/>
  <c r="C54" i="3"/>
  <c r="L54" i="3"/>
  <c r="G54" i="3"/>
  <c r="I53" i="3"/>
  <c r="H53" i="3"/>
  <c r="N53" i="3"/>
  <c r="M53" i="3"/>
  <c r="C53" i="3"/>
  <c r="L53" i="3"/>
  <c r="G53" i="3"/>
  <c r="I52" i="3"/>
  <c r="H52" i="3"/>
  <c r="N52" i="3"/>
  <c r="M52" i="3"/>
  <c r="C52" i="3"/>
  <c r="L52" i="3"/>
  <c r="G52" i="3"/>
  <c r="I51" i="3"/>
  <c r="H51" i="3"/>
  <c r="N51" i="3"/>
  <c r="M51" i="3"/>
  <c r="C51" i="3"/>
  <c r="L51" i="3"/>
  <c r="G51" i="3"/>
  <c r="I50" i="3"/>
  <c r="H50" i="3"/>
  <c r="N50" i="3"/>
  <c r="M50" i="3"/>
  <c r="C50" i="3"/>
  <c r="L50" i="3"/>
  <c r="G50" i="3"/>
  <c r="I49" i="3"/>
  <c r="H49" i="3"/>
  <c r="N49" i="3"/>
  <c r="M49" i="3"/>
  <c r="C49" i="3"/>
  <c r="L49" i="3"/>
  <c r="G49" i="3"/>
  <c r="I48" i="3"/>
  <c r="H48" i="3"/>
  <c r="N48" i="3"/>
  <c r="M48" i="3"/>
  <c r="C48" i="3"/>
  <c r="L48" i="3"/>
  <c r="G48" i="3"/>
  <c r="I47" i="3"/>
  <c r="H47" i="3"/>
  <c r="N47" i="3"/>
  <c r="M47" i="3"/>
  <c r="C47" i="3"/>
  <c r="L47" i="3"/>
  <c r="G47" i="3"/>
  <c r="I46" i="3"/>
  <c r="H46" i="3"/>
  <c r="N46" i="3"/>
  <c r="M46" i="3"/>
  <c r="C46" i="3"/>
  <c r="L46" i="3"/>
  <c r="G46" i="3"/>
  <c r="I45" i="3"/>
  <c r="H45" i="3"/>
  <c r="N45" i="3"/>
  <c r="M45" i="3"/>
  <c r="C45" i="3"/>
  <c r="L45" i="3"/>
  <c r="G45" i="3"/>
  <c r="I44" i="3"/>
  <c r="H44" i="3"/>
  <c r="N44" i="3"/>
  <c r="M44" i="3"/>
  <c r="C44" i="3"/>
  <c r="L44" i="3"/>
  <c r="G44" i="3"/>
  <c r="I43" i="3"/>
  <c r="H43" i="3"/>
  <c r="N43" i="3"/>
  <c r="M43" i="3"/>
  <c r="C43" i="3"/>
  <c r="L43" i="3"/>
  <c r="G43" i="3"/>
  <c r="I42" i="3"/>
  <c r="H42" i="3"/>
  <c r="N42" i="3"/>
  <c r="M42" i="3"/>
  <c r="C42" i="3"/>
  <c r="L42" i="3"/>
  <c r="G42" i="3"/>
  <c r="I41" i="3"/>
  <c r="H41" i="3"/>
  <c r="N41" i="3"/>
  <c r="M41" i="3"/>
  <c r="C41" i="3"/>
  <c r="L41" i="3"/>
  <c r="G41" i="3"/>
  <c r="I40" i="3"/>
  <c r="H40" i="3"/>
  <c r="N40" i="3"/>
  <c r="M40" i="3"/>
  <c r="C40" i="3"/>
  <c r="L40" i="3"/>
  <c r="G40" i="3"/>
  <c r="I39" i="3"/>
  <c r="H39" i="3"/>
  <c r="N39" i="3"/>
  <c r="M39" i="3"/>
  <c r="C39" i="3"/>
  <c r="L39" i="3"/>
  <c r="G39" i="3"/>
  <c r="I38" i="3"/>
  <c r="H38" i="3"/>
  <c r="N38" i="3"/>
  <c r="M38" i="3"/>
  <c r="C38" i="3"/>
  <c r="L38" i="3"/>
  <c r="G38" i="3"/>
  <c r="I37" i="3"/>
  <c r="H37" i="3"/>
  <c r="N37" i="3"/>
  <c r="M37" i="3"/>
  <c r="C37" i="3"/>
  <c r="L37" i="3"/>
  <c r="G37" i="3"/>
  <c r="I36" i="3"/>
  <c r="H36" i="3"/>
  <c r="N36" i="3"/>
  <c r="M36" i="3"/>
  <c r="C36" i="3"/>
  <c r="L36" i="3"/>
  <c r="G36" i="3"/>
  <c r="I35" i="3"/>
  <c r="H35" i="3"/>
  <c r="N35" i="3"/>
  <c r="M35" i="3"/>
  <c r="C35" i="3"/>
  <c r="L35" i="3"/>
  <c r="G35" i="3"/>
  <c r="I34" i="3"/>
  <c r="H34" i="3"/>
  <c r="N34" i="3"/>
  <c r="M34" i="3"/>
  <c r="C34" i="3"/>
  <c r="L34" i="3"/>
  <c r="G34" i="3"/>
  <c r="I33" i="3"/>
  <c r="H33" i="3"/>
  <c r="N33" i="3"/>
  <c r="M33" i="3"/>
  <c r="C33" i="3"/>
  <c r="L33" i="3"/>
  <c r="G33" i="3"/>
  <c r="I32" i="3"/>
  <c r="H32" i="3"/>
  <c r="N32" i="3"/>
  <c r="M32" i="3"/>
  <c r="C32" i="3"/>
  <c r="L32" i="3"/>
  <c r="G32" i="3"/>
  <c r="I31" i="3"/>
  <c r="H31" i="3"/>
  <c r="N31" i="3"/>
  <c r="M31" i="3"/>
  <c r="C31" i="3"/>
  <c r="L31" i="3"/>
  <c r="G31" i="3"/>
  <c r="I30" i="3"/>
  <c r="H30" i="3"/>
  <c r="N30" i="3"/>
  <c r="M30" i="3"/>
  <c r="C30" i="3"/>
  <c r="L30" i="3"/>
  <c r="G30" i="3"/>
  <c r="I29" i="3"/>
  <c r="H29" i="3"/>
  <c r="N29" i="3"/>
  <c r="M29" i="3"/>
  <c r="C29" i="3"/>
  <c r="L29" i="3"/>
  <c r="G29" i="3"/>
  <c r="I28" i="3"/>
  <c r="H28" i="3"/>
  <c r="N28" i="3"/>
  <c r="M28" i="3"/>
  <c r="C28" i="3"/>
  <c r="L28" i="3"/>
  <c r="G28" i="3"/>
  <c r="I27" i="3"/>
  <c r="H27" i="3"/>
  <c r="N27" i="3"/>
  <c r="M27" i="3"/>
  <c r="C27" i="3"/>
  <c r="L27" i="3"/>
  <c r="G27" i="3"/>
  <c r="I26" i="3"/>
  <c r="H26" i="3"/>
  <c r="N26" i="3"/>
  <c r="M26" i="3"/>
  <c r="C26" i="3"/>
  <c r="L26" i="3"/>
  <c r="G26" i="3"/>
  <c r="I25" i="3"/>
  <c r="H25" i="3"/>
  <c r="N25" i="3"/>
  <c r="M25" i="3"/>
  <c r="C25" i="3"/>
  <c r="L25" i="3"/>
  <c r="G25" i="3"/>
  <c r="I24" i="3"/>
  <c r="H24" i="3"/>
  <c r="N24" i="3"/>
  <c r="M24" i="3"/>
  <c r="C24" i="3"/>
  <c r="L24" i="3"/>
  <c r="G24" i="3"/>
  <c r="I23" i="3"/>
  <c r="H23" i="3"/>
  <c r="N23" i="3"/>
  <c r="M23" i="3"/>
  <c r="C23" i="3"/>
  <c r="L23" i="3"/>
  <c r="G23" i="3"/>
  <c r="I22" i="3"/>
  <c r="H22" i="3"/>
  <c r="N22" i="3"/>
  <c r="M22" i="3"/>
  <c r="C22" i="3"/>
  <c r="L22" i="3"/>
  <c r="G22" i="3"/>
  <c r="I21" i="3"/>
  <c r="H21" i="3"/>
  <c r="N21" i="3"/>
  <c r="M21" i="3"/>
  <c r="C21" i="3"/>
  <c r="L21" i="3"/>
  <c r="G21" i="3"/>
  <c r="I20" i="3"/>
  <c r="H20" i="3"/>
  <c r="N20" i="3"/>
  <c r="M20" i="3"/>
  <c r="C20" i="3"/>
  <c r="L20" i="3"/>
  <c r="G20" i="3"/>
  <c r="I19" i="3"/>
  <c r="H19" i="3"/>
  <c r="N19" i="3"/>
  <c r="M19" i="3"/>
  <c r="C19" i="3"/>
  <c r="L19" i="3"/>
  <c r="G19" i="3"/>
  <c r="I18" i="3"/>
  <c r="H18" i="3"/>
  <c r="N18" i="3"/>
  <c r="M18" i="3"/>
  <c r="C18" i="3"/>
  <c r="L18" i="3"/>
  <c r="G18" i="3"/>
  <c r="I17" i="3"/>
  <c r="H17" i="3"/>
  <c r="N17" i="3"/>
  <c r="M17" i="3"/>
  <c r="C17" i="3"/>
  <c r="L17" i="3"/>
  <c r="G17" i="3"/>
  <c r="I16" i="3"/>
  <c r="H16" i="3"/>
  <c r="N16" i="3"/>
  <c r="M16" i="3"/>
  <c r="C16" i="3"/>
  <c r="L16" i="3"/>
  <c r="G16" i="3"/>
  <c r="I15" i="3"/>
  <c r="H15" i="3"/>
  <c r="N15" i="3"/>
  <c r="M15" i="3"/>
  <c r="C15" i="3"/>
  <c r="L15" i="3"/>
  <c r="G15" i="3"/>
  <c r="I14" i="3"/>
  <c r="H14" i="3"/>
  <c r="N14" i="3"/>
  <c r="M14" i="3"/>
  <c r="C14" i="3"/>
  <c r="L14" i="3"/>
  <c r="G14" i="3"/>
  <c r="I13" i="3"/>
  <c r="H13" i="3"/>
  <c r="N13" i="3"/>
  <c r="M13" i="3"/>
  <c r="C13" i="3"/>
  <c r="L13" i="3"/>
  <c r="G13" i="3"/>
  <c r="I12" i="3"/>
  <c r="H12" i="3"/>
  <c r="N12" i="3"/>
  <c r="M12" i="3"/>
  <c r="C12" i="3"/>
  <c r="L12" i="3"/>
  <c r="G12" i="3"/>
  <c r="I11" i="3"/>
  <c r="H11" i="3"/>
  <c r="N11" i="3"/>
  <c r="M11" i="3"/>
  <c r="C11" i="3"/>
  <c r="L11" i="3"/>
  <c r="G11" i="3"/>
  <c r="I10" i="3"/>
  <c r="H10" i="3"/>
  <c r="N10" i="3"/>
  <c r="M10" i="3"/>
  <c r="C10" i="3"/>
  <c r="L10" i="3"/>
  <c r="G10" i="3"/>
  <c r="N379" i="3" l="1"/>
  <c r="N382" i="3"/>
  <c r="N383" i="3"/>
  <c r="N387" i="3"/>
  <c r="N388" i="3"/>
  <c r="M365" i="3"/>
  <c r="M367" i="3"/>
  <c r="M369" i="3"/>
  <c r="M371" i="3"/>
  <c r="M373" i="3"/>
  <c r="M375" i="3"/>
  <c r="M377" i="3"/>
  <c r="M379" i="3"/>
  <c r="M381" i="3"/>
  <c r="M383" i="3"/>
  <c r="M386" i="3"/>
  <c r="M388" i="3"/>
  <c r="M390" i="3"/>
  <c r="H3" i="3"/>
  <c r="H4" i="3"/>
  <c r="E397" i="3"/>
  <c r="G397" i="3"/>
  <c r="J397" i="3"/>
  <c r="L397" i="3"/>
</calcChain>
</file>

<file path=xl/sharedStrings.xml><?xml version="1.0" encoding="utf-8"?>
<sst xmlns="http://schemas.openxmlformats.org/spreadsheetml/2006/main" count="492" uniqueCount="418">
  <si>
    <t>Ackumulerat</t>
  </si>
  <si>
    <t>Reg.takt per dag</t>
  </si>
  <si>
    <t>Reg.takt månad</t>
  </si>
  <si>
    <t xml:space="preserve">Reg.dagar </t>
  </si>
  <si>
    <t>Totalmarknad</t>
  </si>
  <si>
    <t>från årets början</t>
  </si>
  <si>
    <t>marknadsandel %</t>
  </si>
  <si>
    <t>Perioden</t>
  </si>
  <si>
    <t>%</t>
  </si>
  <si>
    <t>antal</t>
  </si>
  <si>
    <t>förändr.</t>
  </si>
  <si>
    <t xml:space="preserve">förändring  +/-  </t>
  </si>
  <si>
    <t>Fabrikat / modell</t>
  </si>
  <si>
    <t>Pos</t>
  </si>
  <si>
    <t>(fg.år)</t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</si>
  <si>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Registrations</t>
    </r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</si>
  <si>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changes</t>
    </r>
  </si>
  <si>
    <t>1(1)</t>
  </si>
  <si>
    <t>Volvo</t>
  </si>
  <si>
    <t>S/V90</t>
  </si>
  <si>
    <t>S/V60</t>
  </si>
  <si>
    <t>XC60</t>
  </si>
  <si>
    <t>V40N</t>
  </si>
  <si>
    <t>XC40</t>
  </si>
  <si>
    <t>XC90N</t>
  </si>
  <si>
    <t>V70II</t>
  </si>
  <si>
    <t>2(2)</t>
  </si>
  <si>
    <t>VW</t>
  </si>
  <si>
    <t>Golf</t>
  </si>
  <si>
    <t>Passat</t>
  </si>
  <si>
    <t>Tiguan</t>
  </si>
  <si>
    <t>Polo</t>
  </si>
  <si>
    <t>T-roc</t>
  </si>
  <si>
    <t>Caddy</t>
  </si>
  <si>
    <t>Sharan</t>
  </si>
  <si>
    <t>Touareg</t>
  </si>
  <si>
    <t>Arteon</t>
  </si>
  <si>
    <t>Touran</t>
  </si>
  <si>
    <t>Multivan</t>
  </si>
  <si>
    <t>Caravelle</t>
  </si>
  <si>
    <t>UP!</t>
  </si>
  <si>
    <t>Beetle</t>
  </si>
  <si>
    <t>Kombi</t>
  </si>
  <si>
    <t>Crafter</t>
  </si>
  <si>
    <t>Scirocco</t>
  </si>
  <si>
    <t>3(3)</t>
  </si>
  <si>
    <t>Kia</t>
  </si>
  <si>
    <t>Niro</t>
  </si>
  <si>
    <t>Cee'd</t>
  </si>
  <si>
    <t>Optima</t>
  </si>
  <si>
    <t>Sportage</t>
  </si>
  <si>
    <t>Picanto</t>
  </si>
  <si>
    <t>RIO</t>
  </si>
  <si>
    <t>Stonic</t>
  </si>
  <si>
    <t>Soul</t>
  </si>
  <si>
    <t>Sorento</t>
  </si>
  <si>
    <t>Carens</t>
  </si>
  <si>
    <t>Venga</t>
  </si>
  <si>
    <t>Stinger</t>
  </si>
  <si>
    <t>4(4)</t>
  </si>
  <si>
    <t>Toyota</t>
  </si>
  <si>
    <t>Auris</t>
  </si>
  <si>
    <t>Yaris</t>
  </si>
  <si>
    <t>C-hr</t>
  </si>
  <si>
    <t>Rav 4</t>
  </si>
  <si>
    <t>Avensis</t>
  </si>
  <si>
    <t>Aygo</t>
  </si>
  <si>
    <t>Prius</t>
  </si>
  <si>
    <t>Verso</t>
  </si>
  <si>
    <t>Proace verso</t>
  </si>
  <si>
    <t>Landcruiser</t>
  </si>
  <si>
    <t>Gt86</t>
  </si>
  <si>
    <t>Mirai</t>
  </si>
  <si>
    <t>5(5)</t>
  </si>
  <si>
    <t>BMW</t>
  </si>
  <si>
    <t>5-serie</t>
  </si>
  <si>
    <t>3-serie</t>
  </si>
  <si>
    <t>1-serie</t>
  </si>
  <si>
    <t>X3</t>
  </si>
  <si>
    <t>X1</t>
  </si>
  <si>
    <t>2-serie</t>
  </si>
  <si>
    <t>4-serie</t>
  </si>
  <si>
    <t>X5</t>
  </si>
  <si>
    <t>I3</t>
  </si>
  <si>
    <t>X2</t>
  </si>
  <si>
    <t>X4</t>
  </si>
  <si>
    <t>6-serie</t>
  </si>
  <si>
    <t>X6</t>
  </si>
  <si>
    <t>7-serie</t>
  </si>
  <si>
    <t>I8</t>
  </si>
  <si>
    <t>8-serie</t>
  </si>
  <si>
    <t>6(7)</t>
  </si>
  <si>
    <t>Mercedes</t>
  </si>
  <si>
    <t>E-klass</t>
  </si>
  <si>
    <t>GLC</t>
  </si>
  <si>
    <t>C-klass</t>
  </si>
  <si>
    <t>A-klass</t>
  </si>
  <si>
    <t>CLA</t>
  </si>
  <si>
    <t>B-klass</t>
  </si>
  <si>
    <t>V-klass</t>
  </si>
  <si>
    <t>GLA</t>
  </si>
  <si>
    <t>GLE</t>
  </si>
  <si>
    <t>GL</t>
  </si>
  <si>
    <t>CLS</t>
  </si>
  <si>
    <t>Cl/s280-600</t>
  </si>
  <si>
    <t>Sprinter</t>
  </si>
  <si>
    <t>Vito</t>
  </si>
  <si>
    <t>108-314</t>
  </si>
  <si>
    <t>G wagon</t>
  </si>
  <si>
    <t>SLS</t>
  </si>
  <si>
    <t>SLK</t>
  </si>
  <si>
    <t>300-600 sl</t>
  </si>
  <si>
    <t>M-klass</t>
  </si>
  <si>
    <t>Vaneo</t>
  </si>
  <si>
    <t>Citan</t>
  </si>
  <si>
    <t>7(6)</t>
  </si>
  <si>
    <t>Audi</t>
  </si>
  <si>
    <t>A6</t>
  </si>
  <si>
    <t>A4</t>
  </si>
  <si>
    <t>A3</t>
  </si>
  <si>
    <t>Q5</t>
  </si>
  <si>
    <t>Q2</t>
  </si>
  <si>
    <t>A5</t>
  </si>
  <si>
    <t>A1</t>
  </si>
  <si>
    <t>Q3</t>
  </si>
  <si>
    <t>Q7</t>
  </si>
  <si>
    <t>A7</t>
  </si>
  <si>
    <t>Q8</t>
  </si>
  <si>
    <t>S4</t>
  </si>
  <si>
    <t>TT</t>
  </si>
  <si>
    <t>A8</t>
  </si>
  <si>
    <t>S6</t>
  </si>
  <si>
    <t>R8</t>
  </si>
  <si>
    <t>S5</t>
  </si>
  <si>
    <t>S3</t>
  </si>
  <si>
    <t>8(8)</t>
  </si>
  <si>
    <t>Skoda</t>
  </si>
  <si>
    <t>Octavia</t>
  </si>
  <si>
    <t>Fabia</t>
  </si>
  <si>
    <t>Superb</t>
  </si>
  <si>
    <t>Kodiaq</t>
  </si>
  <si>
    <t>Karoq</t>
  </si>
  <si>
    <t>Rapid</t>
  </si>
  <si>
    <t>Citigo</t>
  </si>
  <si>
    <t>Yeti</t>
  </si>
  <si>
    <t>Roomster</t>
  </si>
  <si>
    <t>9(9)</t>
  </si>
  <si>
    <t>Renault</t>
  </si>
  <si>
    <t>Clio</t>
  </si>
  <si>
    <t>Captur</t>
  </si>
  <si>
    <t>ZOE</t>
  </si>
  <si>
    <t>Megane</t>
  </si>
  <si>
    <t>Kadjar</t>
  </si>
  <si>
    <t>Talisman</t>
  </si>
  <si>
    <t>Trafic</t>
  </si>
  <si>
    <t>Koleos</t>
  </si>
  <si>
    <t>Master</t>
  </si>
  <si>
    <t>Scenic</t>
  </si>
  <si>
    <t>Espace</t>
  </si>
  <si>
    <t>Kangoo</t>
  </si>
  <si>
    <t>10(12)</t>
  </si>
  <si>
    <t>Nissan</t>
  </si>
  <si>
    <t>Qashqai</t>
  </si>
  <si>
    <t>Leaf</t>
  </si>
  <si>
    <t>X-trail</t>
  </si>
  <si>
    <t>Juke</t>
  </si>
  <si>
    <t>Pulsar</t>
  </si>
  <si>
    <t>Micra</t>
  </si>
  <si>
    <t>Nv200</t>
  </si>
  <si>
    <t>Nv300</t>
  </si>
  <si>
    <t>Gt-r</t>
  </si>
  <si>
    <t>Nv400</t>
  </si>
  <si>
    <t>370 z</t>
  </si>
  <si>
    <t>Note</t>
  </si>
  <si>
    <t>11(10)</t>
  </si>
  <si>
    <t>Peugeot</t>
  </si>
  <si>
    <t>Expert</t>
  </si>
  <si>
    <t>Partner</t>
  </si>
  <si>
    <t>Rifter</t>
  </si>
  <si>
    <t>Boxer</t>
  </si>
  <si>
    <t>12(11)</t>
  </si>
  <si>
    <t>Ford</t>
  </si>
  <si>
    <t>Focus</t>
  </si>
  <si>
    <t>Fiesta</t>
  </si>
  <si>
    <t>Kuga</t>
  </si>
  <si>
    <t>Mondeo</t>
  </si>
  <si>
    <t>Transit</t>
  </si>
  <si>
    <t>Ecosport</t>
  </si>
  <si>
    <t>Mustang</t>
  </si>
  <si>
    <t>S-max</t>
  </si>
  <si>
    <t>C-max</t>
  </si>
  <si>
    <t>Edge</t>
  </si>
  <si>
    <t>Transit custom</t>
  </si>
  <si>
    <t>Galaxy</t>
  </si>
  <si>
    <t>Tourneo connect</t>
  </si>
  <si>
    <t>KA</t>
  </si>
  <si>
    <t>Grand c-max</t>
  </si>
  <si>
    <t>Tourneo custom</t>
  </si>
  <si>
    <t>Tourneo courier</t>
  </si>
  <si>
    <t>GT</t>
  </si>
  <si>
    <t>B-max</t>
  </si>
  <si>
    <t>Courier</t>
  </si>
  <si>
    <t>13(14)</t>
  </si>
  <si>
    <t>Fiat</t>
  </si>
  <si>
    <t>Ducato</t>
  </si>
  <si>
    <t>Tipo</t>
  </si>
  <si>
    <t>500x</t>
  </si>
  <si>
    <t>500l</t>
  </si>
  <si>
    <t>Abarth</t>
  </si>
  <si>
    <t>Talento</t>
  </si>
  <si>
    <t>Doblo</t>
  </si>
  <si>
    <t>Coupe</t>
  </si>
  <si>
    <t>Panda</t>
  </si>
  <si>
    <t>14(16)</t>
  </si>
  <si>
    <t>Seat</t>
  </si>
  <si>
    <t>Leon</t>
  </si>
  <si>
    <t>Arona</t>
  </si>
  <si>
    <t>Ibiza</t>
  </si>
  <si>
    <t>Ateca</t>
  </si>
  <si>
    <t>Alhambra</t>
  </si>
  <si>
    <t>MII</t>
  </si>
  <si>
    <t>15(15)</t>
  </si>
  <si>
    <t>Opel</t>
  </si>
  <si>
    <t>Corsa</t>
  </si>
  <si>
    <t>Insignia</t>
  </si>
  <si>
    <t>Astra</t>
  </si>
  <si>
    <t>Grandland x</t>
  </si>
  <si>
    <t>Mokka</t>
  </si>
  <si>
    <t>Crossland x</t>
  </si>
  <si>
    <t>Vivaro</t>
  </si>
  <si>
    <t>Zafira</t>
  </si>
  <si>
    <t>Adam</t>
  </si>
  <si>
    <t>Movano</t>
  </si>
  <si>
    <t>Karl</t>
  </si>
  <si>
    <t>Cascada</t>
  </si>
  <si>
    <t>Combo</t>
  </si>
  <si>
    <t>Meriva</t>
  </si>
  <si>
    <t>16(17)</t>
  </si>
  <si>
    <t>Mazda</t>
  </si>
  <si>
    <t>Cx-5</t>
  </si>
  <si>
    <t>Cx-3</t>
  </si>
  <si>
    <t>Mazda3</t>
  </si>
  <si>
    <t>Mazda6</t>
  </si>
  <si>
    <t>Mazda2</t>
  </si>
  <si>
    <t>MX5</t>
  </si>
  <si>
    <t>17(19)</t>
  </si>
  <si>
    <t>Subaru</t>
  </si>
  <si>
    <t>Outback</t>
  </si>
  <si>
    <t>XV</t>
  </si>
  <si>
    <t>Forester</t>
  </si>
  <si>
    <t>Impreza</t>
  </si>
  <si>
    <t>Levorg</t>
  </si>
  <si>
    <t>BRZ</t>
  </si>
  <si>
    <t>18(13)</t>
  </si>
  <si>
    <t>Hyundai</t>
  </si>
  <si>
    <t>I30</t>
  </si>
  <si>
    <t>Ioniq</t>
  </si>
  <si>
    <t>Tucson</t>
  </si>
  <si>
    <t>I20</t>
  </si>
  <si>
    <t>I10</t>
  </si>
  <si>
    <t>I40</t>
  </si>
  <si>
    <t>Ix20</t>
  </si>
  <si>
    <t>Santa fe</t>
  </si>
  <si>
    <t>Kona</t>
  </si>
  <si>
    <t>Grand santa fe</t>
  </si>
  <si>
    <t>H1</t>
  </si>
  <si>
    <t>Ix35</t>
  </si>
  <si>
    <t>19(18)</t>
  </si>
  <si>
    <t>Citroen</t>
  </si>
  <si>
    <t>C3</t>
  </si>
  <si>
    <t>C4 cactus</t>
  </si>
  <si>
    <t>C3 aircross</t>
  </si>
  <si>
    <t>C4 picasso</t>
  </si>
  <si>
    <t>Jumper</t>
  </si>
  <si>
    <t>Berlingo</t>
  </si>
  <si>
    <t>C4</t>
  </si>
  <si>
    <t>C1</t>
  </si>
  <si>
    <t>C4 spacetourer</t>
  </si>
  <si>
    <t>C5</t>
  </si>
  <si>
    <t>Jumpy</t>
  </si>
  <si>
    <t>DS3</t>
  </si>
  <si>
    <t>20(20)</t>
  </si>
  <si>
    <t>Mitsubishi</t>
  </si>
  <si>
    <t>Outlander</t>
  </si>
  <si>
    <t>Eclipse</t>
  </si>
  <si>
    <t>ASX</t>
  </si>
  <si>
    <t>Space star</t>
  </si>
  <si>
    <t>Pajero</t>
  </si>
  <si>
    <t>21(21)</t>
  </si>
  <si>
    <t>Dacia</t>
  </si>
  <si>
    <t>Duster</t>
  </si>
  <si>
    <t>Sandero</t>
  </si>
  <si>
    <t>Logan</t>
  </si>
  <si>
    <t>Lodgy</t>
  </si>
  <si>
    <t>22(23)</t>
  </si>
  <si>
    <t>Mini</t>
  </si>
  <si>
    <t>Hatch</t>
  </si>
  <si>
    <t>Countryman</t>
  </si>
  <si>
    <t>Clubman</t>
  </si>
  <si>
    <t>23(22)</t>
  </si>
  <si>
    <t>Honda</t>
  </si>
  <si>
    <t>Civic</t>
  </si>
  <si>
    <t>Cr-v</t>
  </si>
  <si>
    <t>Hr-v</t>
  </si>
  <si>
    <t>Jazz</t>
  </si>
  <si>
    <t>Accord</t>
  </si>
  <si>
    <t>24(24)</t>
  </si>
  <si>
    <t>Suzuki</t>
  </si>
  <si>
    <t>Vitara</t>
  </si>
  <si>
    <t>Swift</t>
  </si>
  <si>
    <t>S-cross</t>
  </si>
  <si>
    <t>Ignis</t>
  </si>
  <si>
    <t>Baleno</t>
  </si>
  <si>
    <t>Jimny</t>
  </si>
  <si>
    <t>25(25)</t>
  </si>
  <si>
    <t>Porsche</t>
  </si>
  <si>
    <t>Macan</t>
  </si>
  <si>
    <t>Cayenne</t>
  </si>
  <si>
    <t>Panamera</t>
  </si>
  <si>
    <t>Boxster</t>
  </si>
  <si>
    <t>26(26)</t>
  </si>
  <si>
    <t>Lexus</t>
  </si>
  <si>
    <t>Nx300h</t>
  </si>
  <si>
    <t>RX</t>
  </si>
  <si>
    <t>Ct200h</t>
  </si>
  <si>
    <t>28(30)</t>
  </si>
  <si>
    <t>Alfa Romeo</t>
  </si>
  <si>
    <t>Stelvio</t>
  </si>
  <si>
    <t>Giulia</t>
  </si>
  <si>
    <t>Giulietta</t>
  </si>
  <si>
    <t>29(28)</t>
  </si>
  <si>
    <t>Jeep</t>
  </si>
  <si>
    <t>Compass</t>
  </si>
  <si>
    <t>Renegade</t>
  </si>
  <si>
    <t>Wrangler</t>
  </si>
  <si>
    <t>Grand cherokee</t>
  </si>
  <si>
    <t>Cherokee</t>
  </si>
  <si>
    <t>30(34)</t>
  </si>
  <si>
    <t>Jaguar</t>
  </si>
  <si>
    <t>F-pace</t>
  </si>
  <si>
    <t>XF</t>
  </si>
  <si>
    <t>XE</t>
  </si>
  <si>
    <t>E-pace</t>
  </si>
  <si>
    <t>I-pace</t>
  </si>
  <si>
    <t>F</t>
  </si>
  <si>
    <t>XJ</t>
  </si>
  <si>
    <t>31(29)</t>
  </si>
  <si>
    <t>Land Rover</t>
  </si>
  <si>
    <t>Evoque</t>
  </si>
  <si>
    <t>Discvry</t>
  </si>
  <si>
    <t>Discovery</t>
  </si>
  <si>
    <t>Velar</t>
  </si>
  <si>
    <t>32(31)</t>
  </si>
  <si>
    <t>Ssangyong</t>
  </si>
  <si>
    <t>XLV</t>
  </si>
  <si>
    <t>Tivoli</t>
  </si>
  <si>
    <t>Korando</t>
  </si>
  <si>
    <t>Rexton</t>
  </si>
  <si>
    <t>Rodius</t>
  </si>
  <si>
    <t>33(35)</t>
  </si>
  <si>
    <t>Chevrolet</t>
  </si>
  <si>
    <t>Camaro</t>
  </si>
  <si>
    <t>Corvette</t>
  </si>
  <si>
    <t>Övriga</t>
  </si>
  <si>
    <t>34(33)</t>
  </si>
  <si>
    <t>Fabrikat</t>
  </si>
  <si>
    <t>35(43)</t>
  </si>
  <si>
    <t>Cadillac</t>
  </si>
  <si>
    <t>Escalade</t>
  </si>
  <si>
    <t>CTS</t>
  </si>
  <si>
    <t>SRX</t>
  </si>
  <si>
    <t>CT6</t>
  </si>
  <si>
    <t>ATS</t>
  </si>
  <si>
    <t>36(32)</t>
  </si>
  <si>
    <t>LR / Land Rover</t>
  </si>
  <si>
    <t>/ range rover</t>
  </si>
  <si>
    <t>37(41)</t>
  </si>
  <si>
    <t>Amatörbygge</t>
  </si>
  <si>
    <t>38(38)</t>
  </si>
  <si>
    <t>Ferrari</t>
  </si>
  <si>
    <t>39(42)</t>
  </si>
  <si>
    <t>Iveco</t>
  </si>
  <si>
    <t>Daily</t>
  </si>
  <si>
    <t>40(39)</t>
  </si>
  <si>
    <t>Bentley</t>
  </si>
  <si>
    <t>Continental</t>
  </si>
  <si>
    <t>Bentayga</t>
  </si>
  <si>
    <t>Mulsanne</t>
  </si>
  <si>
    <t>41(45)</t>
  </si>
  <si>
    <t>Lamborghini</t>
  </si>
  <si>
    <t>42(36)</t>
  </si>
  <si>
    <t>DS</t>
  </si>
  <si>
    <t>43(37)</t>
  </si>
  <si>
    <t>Maserati</t>
  </si>
  <si>
    <t>44(46)</t>
  </si>
  <si>
    <t>Morgan</t>
  </si>
  <si>
    <t>45(52)</t>
  </si>
  <si>
    <t>Nevs</t>
  </si>
  <si>
    <t>46(44)</t>
  </si>
  <si>
    <t>Aston Martin</t>
  </si>
  <si>
    <t>Martin</t>
  </si>
  <si>
    <t>47(47)</t>
  </si>
  <si>
    <t>Lotus</t>
  </si>
  <si>
    <t>48(40)</t>
  </si>
  <si>
    <t>Smart</t>
  </si>
  <si>
    <t>Forfour</t>
  </si>
  <si>
    <t>49(48)</t>
  </si>
  <si>
    <t>Rolls-royce</t>
  </si>
  <si>
    <t>Wraith</t>
  </si>
  <si>
    <t>Dawn</t>
  </si>
  <si>
    <t>50(50)</t>
  </si>
  <si>
    <t>Lada</t>
  </si>
  <si>
    <t>51(51)</t>
  </si>
  <si>
    <t>Maybach</t>
  </si>
  <si>
    <t>52(49)</t>
  </si>
  <si>
    <t>Dodge</t>
  </si>
  <si>
    <t>Personbilar nyregistreringar november 2018</t>
  </si>
  <si>
    <t>2018-11-01 -&gt; 2018-11-30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</si>
</sst>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9"/>
      <color indexed="8"/>
      <name val="Calibri"/>
      <family val="2"/>
    </font>
    <font>
      <b/>
      <sz val="11"/>
      <color indexed="17"/>
      <name val="Calibri"/>
      <family val="2"/>
    </font>
    <font>
      <sz val="10"/>
      <color indexed="8"/>
      <name val="Calibri"/>
      <family val="2"/>
    </font>
    <font>
      <sz val="16"/>
      <color indexed="8"/>
      <name val="Calibri"/>
      <family val="2"/>
    </font>
    <font>
      <sz val="11"/>
      <color indexed="8"/>
      <name val="Calibri"/>
      <family val="2"/>
    </font>
    <font>
      <sz val="9"/>
      <color indexed="8"/>
      <name val="Calibri"/>
      <family val="2"/>
    </font>
    <font>
      <b/>
      <sz val="36"/>
      <color indexed="8"/>
      <name val="Calibri"/>
      <family val="2"/>
    </font>
    <font>
      <b/>
      <sz val="30"/>
      <color indexed="8"/>
      <name val="Calibri"/>
      <family val="2"/>
    </font>
    <font>
      <b/>
      <sz val="22"/>
      <color indexed="8"/>
      <name val="Calibri"/>
      <family val="2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1" fontId="0" fillId="0" borderId="0" xfId="0" applyNumberFormat="1"/>
    <xf numFmtId="0" fontId="2" fillId="0" borderId="0" xfId="0" applyFont="1"/>
    <xf numFmtId="0" fontId="2" fillId="0" borderId="0" xfId="0" applyFont="1" applyAlignment="1">
      <alignment horizontal="left"/>
    </xf>
    <xf numFmtId="0" fontId="0" fillId="0" borderId="1" xfId="0" applyBorder="1" applyAlignment="1">
      <alignment horizontal="center"/>
    </xf>
    <xf numFmtId="0" fontId="1" fillId="0" borderId="2" xfId="0" applyFont="1" applyBorder="1"/>
    <xf numFmtId="0" fontId="0" fillId="0" borderId="0" xfId="0" applyAlignment="1">
      <alignment horizontal="left"/>
    </xf>
    <xf numFmtId="1" fontId="2" fillId="0" borderId="0" xfId="0" applyNumberFormat="1" applyFont="1"/>
    <xf numFmtId="0" fontId="1" fillId="0" borderId="3" xfId="0" applyFont="1" applyBorder="1"/>
    <xf numFmtId="1" fontId="1" fillId="0" borderId="2" xfId="0" applyNumberFormat="1" applyFont="1" applyBorder="1"/>
    <xf numFmtId="0" fontId="2" fillId="0" borderId="0" xfId="0" applyFont="1" applyAlignment="1">
      <alignment horizontal="right"/>
    </xf>
    <xf numFmtId="0" fontId="0" fillId="0" borderId="4" xfId="0" applyFont="1" applyBorder="1" applyAlignment="1">
      <alignment horizontal="right"/>
    </xf>
    <xf numFmtId="0" fontId="0" fillId="0" borderId="0" xfId="0" applyFont="1" applyBorder="1" applyAlignment="1">
      <alignment horizontal="right"/>
    </xf>
    <xf numFmtId="0" fontId="0" fillId="0" borderId="5" xfId="0" applyFont="1" applyBorder="1" applyAlignment="1">
      <alignment horizontal="right"/>
    </xf>
    <xf numFmtId="0" fontId="0" fillId="0" borderId="6" xfId="0" applyBorder="1" applyAlignment="1">
      <alignment horizontal="center"/>
    </xf>
    <xf numFmtId="0" fontId="1" fillId="0" borderId="3" xfId="0" quotePrefix="1" applyFont="1" applyBorder="1"/>
    <xf numFmtId="0" fontId="0" fillId="0" borderId="0" xfId="0" applyBorder="1" applyAlignment="1">
      <alignment horizontal="left"/>
    </xf>
    <xf numFmtId="0" fontId="6" fillId="0" borderId="0" xfId="0" applyFont="1"/>
    <xf numFmtId="0" fontId="0" fillId="0" borderId="4" xfId="0" applyFont="1" applyBorder="1" applyAlignment="1">
      <alignment horizontal="right"/>
    </xf>
    <xf numFmtId="0" fontId="0" fillId="0" borderId="7" xfId="0" applyBorder="1"/>
    <xf numFmtId="0" fontId="0" fillId="0" borderId="7" xfId="0" applyBorder="1"/>
    <xf numFmtId="10" fontId="3" fillId="0" borderId="7" xfId="0" applyNumberFormat="1" applyFont="1" applyBorder="1" applyAlignment="1">
      <alignment horizontal="right"/>
    </xf>
    <xf numFmtId="1" fontId="3" fillId="0" borderId="2" xfId="0" applyNumberFormat="1" applyFont="1" applyBorder="1" applyAlignment="1">
      <alignment horizontal="right"/>
    </xf>
    <xf numFmtId="1" fontId="3" fillId="0" borderId="7" xfId="0" applyNumberFormat="1" applyFont="1" applyBorder="1" applyAlignment="1">
      <alignment horizontal="right"/>
    </xf>
    <xf numFmtId="1" fontId="3" fillId="0" borderId="3" xfId="0" applyNumberFormat="1" applyFont="1" applyBorder="1" applyAlignment="1">
      <alignment horizontal="right"/>
    </xf>
    <xf numFmtId="0" fontId="3" fillId="0" borderId="2" xfId="0" applyNumberFormat="1" applyFont="1" applyBorder="1" applyAlignment="1">
      <alignment horizontal="right"/>
    </xf>
    <xf numFmtId="49" fontId="3" fillId="0" borderId="7" xfId="0" applyNumberFormat="1" applyFont="1" applyBorder="1" applyAlignment="1">
      <alignment horizontal="right"/>
    </xf>
    <xf numFmtId="0" fontId="0" fillId="0" borderId="5" xfId="0" quotePrefix="1" applyFont="1" applyBorder="1" applyAlignment="1">
      <alignment horizontal="center"/>
    </xf>
    <xf numFmtId="10" fontId="3" fillId="0" borderId="2" xfId="0" applyNumberFormat="1" applyFont="1" applyBorder="1" applyAlignment="1">
      <alignment horizontal="right"/>
    </xf>
    <xf numFmtId="2" fontId="3" fillId="0" borderId="5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5" xfId="0" applyNumberFormat="1" applyFont="1" applyBorder="1" applyAlignment="1">
      <alignment horizontal="right"/>
    </xf>
    <xf numFmtId="2" fontId="0" fillId="0" borderId="0" xfId="0" applyNumberFormat="1"/>
    <xf numFmtId="0" fontId="7" fillId="0" borderId="0" xfId="0" applyFont="1" applyAlignment="1">
      <alignment horizontal="center"/>
    </xf>
    <xf numFmtId="0" fontId="0" fillId="0" borderId="0" xfId="0" applyAlignment="1"/>
    <xf numFmtId="0" fontId="2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quotePrefix="1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 applyAlignme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2" fontId="3" fillId="0" borderId="0" xfId="0" applyNumberFormat="1" applyFont="1" applyBorder="1" applyAlignment="1">
      <alignment horizontal="right"/>
    </xf>
    <xf numFmtId="0" fontId="6" fillId="0" borderId="0" xfId="0" applyFont="1" applyAlignment="1">
      <alignment horizontal="left" indent="1"/>
    </xf>
    <xf numFmtId="16" fontId="6" fillId="0" borderId="0" xfId="0" applyNumberFormat="1" applyFont="1" applyAlignment="1">
      <alignment horizontal="left" indent="1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5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6" xfId="0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17" fontId="1" fillId="0" borderId="0" xfId="0" quotePrefix="1" applyNumberFormat="1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17" fontId="11" fillId="0" borderId="0" xfId="0" applyNumberFormat="1" applyFont="1" applyAlignment="1">
      <alignment horizontal="right"/>
    </xf>
    <xf numFmtId="0" fontId="11" fillId="0" borderId="0" xfId="0" applyFont="1" applyAlignment="1">
      <alignment horizontal="right"/>
    </xf>
  </cellXfs>
  <cellStyles count="1">
    <cellStyle name="Normal" xfId="0" builtinId="0"/>
  </cellStyles>
  <dxfs count="4">
    <dxf>
      <border>
        <right style="thin">
          <color indexed="64"/>
        </right>
      </border>
    </dxf>
    <dxf>
      <font>
        <condense val="0"/>
        <extend val="0"/>
        <color indexed="17"/>
      </font>
      <border>
        <right style="thin">
          <color indexed="64"/>
        </right>
      </border>
    </dxf>
    <dxf>
      <font>
        <color indexed="10"/>
      </font>
      <border>
        <right style="thin">
          <color indexed="64"/>
        </right>
      </border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1"/>
          <c:order val="0"/>
          <c:tx>
            <c:v>Ytd 2016</c:v>
          </c:tx>
          <c:spPr>
            <a:gradFill>
              <a:gsLst>
                <a:gs pos="0">
                  <a:schemeClr val="accent1">
                    <a:tint val="66000"/>
                    <a:satMod val="160000"/>
                  </a:schemeClr>
                </a:gs>
                <a:gs pos="13000">
                  <a:schemeClr val="accent1">
                    <a:tint val="44500"/>
                    <a:satMod val="160000"/>
                  </a:schemeClr>
                </a:gs>
                <a:gs pos="47000">
                  <a:schemeClr val="accent1">
                    <a:tint val="23500"/>
                    <a:satMod val="160000"/>
                  </a:schemeClr>
                </a:gs>
              </a:gsLst>
              <a:lin ang="5400000" scaled="0"/>
            </a:gradFill>
          </c:spPr>
          <c:invertIfNegative val="0"/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Kia</c:v>
                </c:pt>
                <c:pt idx="3">
                  <c:v>Toyota</c:v>
                </c:pt>
                <c:pt idx="4">
                  <c:v>BMW</c:v>
                </c:pt>
                <c:pt idx="5">
                  <c:v>Mercedes</c:v>
                </c:pt>
                <c:pt idx="6">
                  <c:v>Audi</c:v>
                </c:pt>
                <c:pt idx="7">
                  <c:v>Skoda</c:v>
                </c:pt>
                <c:pt idx="8">
                  <c:v>Renault</c:v>
                </c:pt>
                <c:pt idx="9">
                  <c:v>Nissan</c:v>
                </c:pt>
                <c:pt idx="10">
                  <c:v>Peugeot</c:v>
                </c:pt>
                <c:pt idx="11">
                  <c:v>Ford</c:v>
                </c:pt>
                <c:pt idx="12">
                  <c:v>Fiat</c:v>
                </c:pt>
                <c:pt idx="13">
                  <c:v>Seat</c:v>
                </c:pt>
                <c:pt idx="14">
                  <c:v>Opel</c:v>
                </c:pt>
                <c:pt idx="15">
                  <c:v>Mazda</c:v>
                </c:pt>
                <c:pt idx="16">
                  <c:v>Subaru</c:v>
                </c:pt>
                <c:pt idx="17">
                  <c:v>Hyundai</c:v>
                </c:pt>
                <c:pt idx="18">
                  <c:v>Citroen</c:v>
                </c:pt>
                <c:pt idx="19">
                  <c:v>Mitsubishi</c:v>
                </c:pt>
                <c:pt idx="20">
                  <c:v>Dacia</c:v>
                </c:pt>
                <c:pt idx="21">
                  <c:v>Mini</c:v>
                </c:pt>
                <c:pt idx="22">
                  <c:v>Honda</c:v>
                </c:pt>
              </c:strCache>
            </c:strRef>
          </c:cat>
          <c:val>
            <c:numRef>
              <c:f>Data!$C$1:$C$23</c:f>
              <c:numCache>
                <c:formatCode>0.00</c:formatCode>
                <c:ptCount val="23"/>
                <c:pt idx="0">
                  <c:v>19.677152438050722</c:v>
                </c:pt>
                <c:pt idx="1">
                  <c:v>15.184577641645014</c:v>
                </c:pt>
                <c:pt idx="2">
                  <c:v>6.1410716100280167</c:v>
                </c:pt>
                <c:pt idx="3">
                  <c:v>6.0385849289416003</c:v>
                </c:pt>
                <c:pt idx="4">
                  <c:v>5.7607386008971213</c:v>
                </c:pt>
                <c:pt idx="5">
                  <c:v>5.2395952792253979</c:v>
                </c:pt>
                <c:pt idx="6">
                  <c:v>5.3385979938159593</c:v>
                </c:pt>
                <c:pt idx="7">
                  <c:v>4.6545792384629898</c:v>
                </c:pt>
                <c:pt idx="8">
                  <c:v>3.9191719772961515</c:v>
                </c:pt>
                <c:pt idx="9">
                  <c:v>2.589458098044624</c:v>
                </c:pt>
                <c:pt idx="10">
                  <c:v>3.3045422213189712</c:v>
                </c:pt>
                <c:pt idx="11">
                  <c:v>3.1791194274681724</c:v>
                </c:pt>
                <c:pt idx="12">
                  <c:v>1.9774413169393354</c:v>
                </c:pt>
                <c:pt idx="13">
                  <c:v>1.6966916834816441</c:v>
                </c:pt>
                <c:pt idx="14">
                  <c:v>1.8987617402412647</c:v>
                </c:pt>
                <c:pt idx="15">
                  <c:v>1.5730108728787724</c:v>
                </c:pt>
                <c:pt idx="16">
                  <c:v>1.3471337117308055</c:v>
                </c:pt>
                <c:pt idx="17">
                  <c:v>2.0459593246911609</c:v>
                </c:pt>
                <c:pt idx="18">
                  <c:v>1.4292972549247318</c:v>
                </c:pt>
                <c:pt idx="19">
                  <c:v>1.1738063785619928</c:v>
                </c:pt>
                <c:pt idx="20">
                  <c:v>1.1261921697853006</c:v>
                </c:pt>
                <c:pt idx="21">
                  <c:v>0.82831303438965254</c:v>
                </c:pt>
                <c:pt idx="22">
                  <c:v>0.88057253182748563</c:v>
                </c:pt>
              </c:numCache>
            </c:numRef>
          </c:val>
        </c:ser>
        <c:ser>
          <c:idx val="0"/>
          <c:order val="1"/>
          <c:tx>
            <c:v>Ytd 2017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Kia</c:v>
                </c:pt>
                <c:pt idx="3">
                  <c:v>Toyota</c:v>
                </c:pt>
                <c:pt idx="4">
                  <c:v>BMW</c:v>
                </c:pt>
                <c:pt idx="5">
                  <c:v>Mercedes</c:v>
                </c:pt>
                <c:pt idx="6">
                  <c:v>Audi</c:v>
                </c:pt>
                <c:pt idx="7">
                  <c:v>Skoda</c:v>
                </c:pt>
                <c:pt idx="8">
                  <c:v>Renault</c:v>
                </c:pt>
                <c:pt idx="9">
                  <c:v>Nissan</c:v>
                </c:pt>
                <c:pt idx="10">
                  <c:v>Peugeot</c:v>
                </c:pt>
                <c:pt idx="11">
                  <c:v>Ford</c:v>
                </c:pt>
                <c:pt idx="12">
                  <c:v>Fiat</c:v>
                </c:pt>
                <c:pt idx="13">
                  <c:v>Seat</c:v>
                </c:pt>
                <c:pt idx="14">
                  <c:v>Opel</c:v>
                </c:pt>
                <c:pt idx="15">
                  <c:v>Mazda</c:v>
                </c:pt>
                <c:pt idx="16">
                  <c:v>Subaru</c:v>
                </c:pt>
                <c:pt idx="17">
                  <c:v>Hyundai</c:v>
                </c:pt>
                <c:pt idx="18">
                  <c:v>Citroen</c:v>
                </c:pt>
                <c:pt idx="19">
                  <c:v>Mitsubishi</c:v>
                </c:pt>
                <c:pt idx="20">
                  <c:v>Dacia</c:v>
                </c:pt>
                <c:pt idx="21">
                  <c:v>Mini</c:v>
                </c:pt>
                <c:pt idx="22">
                  <c:v>Honda</c:v>
                </c:pt>
              </c:strCache>
            </c:strRef>
          </c:cat>
          <c:val>
            <c:numRef>
              <c:f>Data!$B$1:$B$23</c:f>
              <c:numCache>
                <c:formatCode>0.00</c:formatCode>
                <c:ptCount val="23"/>
                <c:pt idx="0">
                  <c:v>19.770265081078467</c:v>
                </c:pt>
                <c:pt idx="1">
                  <c:v>15.356681754548285</c:v>
                </c:pt>
                <c:pt idx="2">
                  <c:v>6.5258867532027738</c:v>
                </c:pt>
                <c:pt idx="3">
                  <c:v>6.1833102026130158</c:v>
                </c:pt>
                <c:pt idx="4">
                  <c:v>5.6505477294098796</c:v>
                </c:pt>
                <c:pt idx="5">
                  <c:v>5.3847712175225038</c:v>
                </c:pt>
                <c:pt idx="6">
                  <c:v>4.842030786535199</c:v>
                </c:pt>
                <c:pt idx="7">
                  <c:v>4.8356811770361841</c:v>
                </c:pt>
                <c:pt idx="8">
                  <c:v>3.4405812613952813</c:v>
                </c:pt>
                <c:pt idx="9">
                  <c:v>3.0940740001632756</c:v>
                </c:pt>
                <c:pt idx="10">
                  <c:v>3.0850031294503961</c:v>
                </c:pt>
                <c:pt idx="11">
                  <c:v>2.7986659772804923</c:v>
                </c:pt>
                <c:pt idx="12">
                  <c:v>2.4155728708398718</c:v>
                </c:pt>
                <c:pt idx="13">
                  <c:v>1.9587033492678294</c:v>
                </c:pt>
                <c:pt idx="14">
                  <c:v>1.7280008708035883</c:v>
                </c:pt>
                <c:pt idx="15">
                  <c:v>1.5154401337651069</c:v>
                </c:pt>
                <c:pt idx="16">
                  <c:v>1.3944951909267103</c:v>
                </c:pt>
                <c:pt idx="17">
                  <c:v>1.3461172137913517</c:v>
                </c:pt>
                <c:pt idx="18">
                  <c:v>1.2992510484414732</c:v>
                </c:pt>
                <c:pt idx="19">
                  <c:v>1.1662116113192371</c:v>
                </c:pt>
                <c:pt idx="20">
                  <c:v>1.1356730132525421</c:v>
                </c:pt>
                <c:pt idx="21">
                  <c:v>0.92946188571307631</c:v>
                </c:pt>
                <c:pt idx="22">
                  <c:v>0.8638492542232461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27930368"/>
        <c:axId val="127931904"/>
        <c:axId val="0"/>
      </c:bar3DChart>
      <c:catAx>
        <c:axId val="1279303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27931904"/>
        <c:crosses val="autoZero"/>
        <c:auto val="0"/>
        <c:lblAlgn val="ctr"/>
        <c:lblOffset val="100"/>
        <c:noMultiLvlLbl val="0"/>
      </c:catAx>
      <c:valAx>
        <c:axId val="127931904"/>
        <c:scaling>
          <c:orientation val="minMax"/>
          <c:max val="22"/>
          <c:min val="0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27930368"/>
        <c:crosses val="autoZero"/>
        <c:crossBetween val="between"/>
        <c:majorUnit val="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3586353320290913"/>
          <c:y val="0.11324376199616126"/>
          <c:w val="0.3681216126630753"/>
          <c:h val="6.3339731285988493E-2"/>
        </c:manualLayout>
      </c:layout>
      <c:overlay val="1"/>
      <c:txPr>
        <a:bodyPr/>
        <a:lstStyle/>
        <a:p>
          <a:pPr>
            <a:defRPr sz="1800"/>
          </a:pPr>
          <a:endParaRPr lang="sv-SE"/>
        </a:p>
      </c:txPr>
    </c:legend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Changes 2016 vs 2017</a:t>
            </a:r>
          </a:p>
        </c:rich>
      </c:tx>
      <c:layout>
        <c:manualLayout>
          <c:xMode val="edge"/>
          <c:yMode val="edge"/>
          <c:x val="0.40670153664302594"/>
          <c:y val="9.4746031746031745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0"/>
          <c:order val="0"/>
          <c:tx>
            <c:v>Ytd 2015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Data!$G$1:$G$23</c:f>
              <c:strCache>
                <c:ptCount val="23"/>
                <c:pt idx="0">
                  <c:v>Seat</c:v>
                </c:pt>
                <c:pt idx="1">
                  <c:v>Opel</c:v>
                </c:pt>
                <c:pt idx="2">
                  <c:v>Mitsubishi</c:v>
                </c:pt>
                <c:pt idx="3">
                  <c:v>Mercedes</c:v>
                </c:pt>
                <c:pt idx="4">
                  <c:v>BMW</c:v>
                </c:pt>
                <c:pt idx="5">
                  <c:v>Fiat</c:v>
                </c:pt>
                <c:pt idx="6">
                  <c:v>Skoda</c:v>
                </c:pt>
                <c:pt idx="7">
                  <c:v>Subaru</c:v>
                </c:pt>
                <c:pt idx="8">
                  <c:v>Nissan</c:v>
                </c:pt>
                <c:pt idx="9">
                  <c:v>Mini</c:v>
                </c:pt>
                <c:pt idx="10">
                  <c:v>Kia</c:v>
                </c:pt>
                <c:pt idx="11">
                  <c:v>Toyota</c:v>
                </c:pt>
                <c:pt idx="12">
                  <c:v>Ford</c:v>
                </c:pt>
                <c:pt idx="13">
                  <c:v>Volvo</c:v>
                </c:pt>
                <c:pt idx="14">
                  <c:v>Honda</c:v>
                </c:pt>
                <c:pt idx="15">
                  <c:v>Peugeot</c:v>
                </c:pt>
                <c:pt idx="16">
                  <c:v>Mazda</c:v>
                </c:pt>
                <c:pt idx="17">
                  <c:v>Hyundai</c:v>
                </c:pt>
                <c:pt idx="18">
                  <c:v>VW</c:v>
                </c:pt>
                <c:pt idx="19">
                  <c:v>Audi</c:v>
                </c:pt>
                <c:pt idx="20">
                  <c:v>Renault</c:v>
                </c:pt>
                <c:pt idx="21">
                  <c:v>Citroen</c:v>
                </c:pt>
                <c:pt idx="22">
                  <c:v>Dacia</c:v>
                </c:pt>
              </c:strCache>
            </c:strRef>
          </c:cat>
          <c:val>
            <c:numRef>
              <c:f>Data!$E$1:$E$23</c:f>
              <c:numCache>
                <c:formatCode>0.00</c:formatCode>
                <c:ptCount val="23"/>
                <c:pt idx="0">
                  <c:v>19.507186858316221</c:v>
                </c:pt>
                <c:pt idx="1">
                  <c:v>16.33986928104575</c:v>
                </c:pt>
                <c:pt idx="2">
                  <c:v>11.479591836734695</c:v>
                </c:pt>
                <c:pt idx="3">
                  <c:v>3.4125533211456429</c:v>
                </c:pt>
                <c:pt idx="4">
                  <c:v>1.9476905954368393</c:v>
                </c:pt>
                <c:pt idx="5">
                  <c:v>0.94339622641509435</c:v>
                </c:pt>
                <c:pt idx="6">
                  <c:v>-1.2844036697247707</c:v>
                </c:pt>
                <c:pt idx="7">
                  <c:v>-1.5590200445434299</c:v>
                </c:pt>
                <c:pt idx="8">
                  <c:v>-1.7628205128205128</c:v>
                </c:pt>
                <c:pt idx="9">
                  <c:v>-7.5528700906344408</c:v>
                </c:pt>
                <c:pt idx="10">
                  <c:v>-13.982859720342805</c:v>
                </c:pt>
                <c:pt idx="11">
                  <c:v>-14.539181862986695</c:v>
                </c:pt>
                <c:pt idx="12">
                  <c:v>-18.997668997668999</c:v>
                </c:pt>
                <c:pt idx="13">
                  <c:v>-21.55213458181241</c:v>
                </c:pt>
                <c:pt idx="14">
                  <c:v>-23.791821561338288</c:v>
                </c:pt>
                <c:pt idx="15">
                  <c:v>-29.085872576177284</c:v>
                </c:pt>
                <c:pt idx="16">
                  <c:v>-29.629629629629626</c:v>
                </c:pt>
                <c:pt idx="17">
                  <c:v>-34.733893557422967</c:v>
                </c:pt>
                <c:pt idx="18">
                  <c:v>-36.944660950896335</c:v>
                </c:pt>
                <c:pt idx="19">
                  <c:v>-44.509345794392523</c:v>
                </c:pt>
                <c:pt idx="20">
                  <c:v>-47.916666666666671</c:v>
                </c:pt>
                <c:pt idx="21">
                  <c:v>-53.365384615384613</c:v>
                </c:pt>
                <c:pt idx="22">
                  <c:v>-58.401639344262293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98893824"/>
        <c:axId val="98895360"/>
        <c:axId val="0"/>
      </c:bar3DChart>
      <c:catAx>
        <c:axId val="988938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98895360"/>
        <c:crosses val="autoZero"/>
        <c:auto val="0"/>
        <c:lblAlgn val="ctr"/>
        <c:lblOffset val="100"/>
        <c:noMultiLvlLbl val="0"/>
      </c:catAx>
      <c:valAx>
        <c:axId val="98895360"/>
        <c:scaling>
          <c:orientation val="minMax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98893824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jpg"/><Relationship Id="rId13" Type="http://schemas.openxmlformats.org/officeDocument/2006/relationships/image" Target="../media/image12.jpg"/><Relationship Id="rId18" Type="http://schemas.openxmlformats.org/officeDocument/2006/relationships/image" Target="../media/image17.jpg"/><Relationship Id="rId3" Type="http://schemas.openxmlformats.org/officeDocument/2006/relationships/image" Target="../media/image2.jpg"/><Relationship Id="rId21" Type="http://schemas.openxmlformats.org/officeDocument/2006/relationships/image" Target="../media/image20.jpg"/><Relationship Id="rId7" Type="http://schemas.openxmlformats.org/officeDocument/2006/relationships/image" Target="../media/image6.jpg"/><Relationship Id="rId12" Type="http://schemas.openxmlformats.org/officeDocument/2006/relationships/image" Target="../media/image11.jpg"/><Relationship Id="rId17" Type="http://schemas.openxmlformats.org/officeDocument/2006/relationships/image" Target="../media/image16.jpg"/><Relationship Id="rId25" Type="http://schemas.openxmlformats.org/officeDocument/2006/relationships/image" Target="../media/image24.jpg"/><Relationship Id="rId2" Type="http://schemas.openxmlformats.org/officeDocument/2006/relationships/chart" Target="../charts/chart1.xml"/><Relationship Id="rId16" Type="http://schemas.openxmlformats.org/officeDocument/2006/relationships/image" Target="../media/image15.jpg"/><Relationship Id="rId20" Type="http://schemas.openxmlformats.org/officeDocument/2006/relationships/image" Target="../media/image19.jpg"/><Relationship Id="rId1" Type="http://schemas.openxmlformats.org/officeDocument/2006/relationships/image" Target="../media/image1.png"/><Relationship Id="rId6" Type="http://schemas.openxmlformats.org/officeDocument/2006/relationships/image" Target="../media/image5.jpg"/><Relationship Id="rId11" Type="http://schemas.openxmlformats.org/officeDocument/2006/relationships/image" Target="../media/image10.jpg"/><Relationship Id="rId24" Type="http://schemas.openxmlformats.org/officeDocument/2006/relationships/image" Target="../media/image23.jpg"/><Relationship Id="rId5" Type="http://schemas.openxmlformats.org/officeDocument/2006/relationships/image" Target="../media/image4.jpg"/><Relationship Id="rId15" Type="http://schemas.openxmlformats.org/officeDocument/2006/relationships/image" Target="../media/image14.jpg"/><Relationship Id="rId23" Type="http://schemas.openxmlformats.org/officeDocument/2006/relationships/image" Target="../media/image22.jpg"/><Relationship Id="rId10" Type="http://schemas.openxmlformats.org/officeDocument/2006/relationships/image" Target="../media/image9.jpg"/><Relationship Id="rId19" Type="http://schemas.openxmlformats.org/officeDocument/2006/relationships/image" Target="../media/image18.jpg"/><Relationship Id="rId4" Type="http://schemas.openxmlformats.org/officeDocument/2006/relationships/image" Target="../media/image3.jpg"/><Relationship Id="rId9" Type="http://schemas.openxmlformats.org/officeDocument/2006/relationships/image" Target="../media/image8.jpg"/><Relationship Id="rId14" Type="http://schemas.openxmlformats.org/officeDocument/2006/relationships/image" Target="../media/image13.jpg"/><Relationship Id="rId22" Type="http://schemas.openxmlformats.org/officeDocument/2006/relationships/image" Target="../media/image21.jp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0</xdr:row>
      <xdr:rowOff>95250</xdr:rowOff>
    </xdr:from>
    <xdr:to>
      <xdr:col>3</xdr:col>
      <xdr:colOff>95250</xdr:colOff>
      <xdr:row>4</xdr:row>
      <xdr:rowOff>104775</xdr:rowOff>
    </xdr:to>
    <xdr:pic>
      <xdr:nvPicPr>
        <xdr:cNvPr id="1026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95250"/>
          <a:ext cx="1562100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15</xdr:col>
      <xdr:colOff>9525</xdr:colOff>
      <xdr:row>5</xdr:row>
      <xdr:rowOff>9526</xdr:rowOff>
    </xdr:from>
    <xdr:to>
      <xdr:col>16</xdr:col>
      <xdr:colOff>361950</xdr:colOff>
      <xdr:row>8</xdr:row>
      <xdr:rowOff>57151</xdr:rowOff>
    </xdr:to>
    <xdr:sp macro="" textlink="">
      <xdr:nvSpPr>
        <xdr:cNvPr id="2" name="TextBox 1"/>
        <xdr:cNvSpPr txBox="1"/>
      </xdr:nvSpPr>
      <xdr:spPr>
        <a:xfrm>
          <a:off x="8429625" y="828676"/>
          <a:ext cx="962025" cy="5905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v-SE" sz="1100"/>
            <a:t>          &gt; +20%</a:t>
          </a:r>
        </a:p>
        <a:p>
          <a:r>
            <a:rPr lang="sv-SE" sz="600"/>
            <a:t>          </a:t>
          </a:r>
        </a:p>
        <a:p>
          <a:r>
            <a:rPr lang="sv-SE" sz="600"/>
            <a:t>  </a:t>
          </a:r>
          <a:r>
            <a:rPr lang="sv-SE" sz="1100"/>
            <a:t>        &lt; -20%</a:t>
          </a:r>
        </a:p>
      </xdr:txBody>
    </xdr:sp>
    <xdr:clientData/>
  </xdr:twoCellAnchor>
  <xdr:twoCellAnchor>
    <xdr:from>
      <xdr:col>15</xdr:col>
      <xdr:colOff>133349</xdr:colOff>
      <xdr:row>6</xdr:row>
      <xdr:rowOff>161925</xdr:rowOff>
    </xdr:from>
    <xdr:to>
      <xdr:col>15</xdr:col>
      <xdr:colOff>277349</xdr:colOff>
      <xdr:row>8</xdr:row>
      <xdr:rowOff>0</xdr:rowOff>
    </xdr:to>
    <xdr:sp macro="" textlink="">
      <xdr:nvSpPr>
        <xdr:cNvPr id="3" name="Up Arrow 2"/>
        <xdr:cNvSpPr/>
      </xdr:nvSpPr>
      <xdr:spPr>
        <a:xfrm rot="8100000">
          <a:off x="8553449" y="1171575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  <xdr:twoCellAnchor>
    <xdr:from>
      <xdr:col>15</xdr:col>
      <xdr:colOff>142876</xdr:colOff>
      <xdr:row>5</xdr:row>
      <xdr:rowOff>57149</xdr:rowOff>
    </xdr:from>
    <xdr:to>
      <xdr:col>15</xdr:col>
      <xdr:colOff>286876</xdr:colOff>
      <xdr:row>6</xdr:row>
      <xdr:rowOff>57149</xdr:rowOff>
    </xdr:to>
    <xdr:sp macro="" textlink="">
      <xdr:nvSpPr>
        <xdr:cNvPr id="5" name="Up Arrow 4"/>
        <xdr:cNvSpPr/>
      </xdr:nvSpPr>
      <xdr:spPr>
        <a:xfrm rot="2400000">
          <a:off x="8562976" y="876299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049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2050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279400</xdr:colOff>
      <xdr:row>5</xdr:row>
      <xdr:rowOff>38100</xdr:rowOff>
    </xdr:from>
    <xdr:to>
      <xdr:col>1</xdr:col>
      <xdr:colOff>596900</xdr:colOff>
      <xdr:row>6</xdr:row>
      <xdr:rowOff>165100</xdr:rowOff>
    </xdr:to>
    <xdr:pic>
      <xdr:nvPicPr>
        <xdr:cNvPr id="2" name="Picture 1"/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9000" y="990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76200</xdr:colOff>
      <xdr:row>11</xdr:row>
      <xdr:rowOff>12700</xdr:rowOff>
    </xdr:from>
    <xdr:to>
      <xdr:col>2</xdr:col>
      <xdr:colOff>393700</xdr:colOff>
      <xdr:row>12</xdr:row>
      <xdr:rowOff>139700</xdr:rowOff>
    </xdr:to>
    <xdr:pic>
      <xdr:nvPicPr>
        <xdr:cNvPr id="3" name="Picture 2"/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5400" y="21082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482600</xdr:colOff>
      <xdr:row>23</xdr:row>
      <xdr:rowOff>12700</xdr:rowOff>
    </xdr:from>
    <xdr:to>
      <xdr:col>3</xdr:col>
      <xdr:colOff>190500</xdr:colOff>
      <xdr:row>23</xdr:row>
      <xdr:rowOff>177800</xdr:rowOff>
    </xdr:to>
    <xdr:pic>
      <xdr:nvPicPr>
        <xdr:cNvPr id="4" name="Picture 3"/>
        <xdr:cNvPicPr>
          <a:picLocks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01800" y="43942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3</xdr:col>
      <xdr:colOff>279400</xdr:colOff>
      <xdr:row>23</xdr:row>
      <xdr:rowOff>63500</xdr:rowOff>
    </xdr:from>
    <xdr:to>
      <xdr:col>3</xdr:col>
      <xdr:colOff>596900</xdr:colOff>
      <xdr:row>24</xdr:row>
      <xdr:rowOff>38100</xdr:rowOff>
    </xdr:to>
    <xdr:pic>
      <xdr:nvPicPr>
        <xdr:cNvPr id="5" name="Picture 4"/>
        <xdr:cNvPicPr>
          <a:picLocks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08200" y="44450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4</xdr:col>
      <xdr:colOff>76200</xdr:colOff>
      <xdr:row>23</xdr:row>
      <xdr:rowOff>139700</xdr:rowOff>
    </xdr:from>
    <xdr:to>
      <xdr:col>4</xdr:col>
      <xdr:colOff>393700</xdr:colOff>
      <xdr:row>25</xdr:row>
      <xdr:rowOff>76200</xdr:rowOff>
    </xdr:to>
    <xdr:pic>
      <xdr:nvPicPr>
        <xdr:cNvPr id="6" name="Picture 5"/>
        <xdr:cNvPicPr>
          <a:picLocks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14600" y="45212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4</xdr:col>
      <xdr:colOff>482600</xdr:colOff>
      <xdr:row>24</xdr:row>
      <xdr:rowOff>12700</xdr:rowOff>
    </xdr:from>
    <xdr:to>
      <xdr:col>5</xdr:col>
      <xdr:colOff>190500</xdr:colOff>
      <xdr:row>25</xdr:row>
      <xdr:rowOff>139700</xdr:rowOff>
    </xdr:to>
    <xdr:pic>
      <xdr:nvPicPr>
        <xdr:cNvPr id="7" name="Picture 6"/>
        <xdr:cNvPicPr>
          <a:picLocks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21000" y="4584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5</xdr:col>
      <xdr:colOff>279400</xdr:colOff>
      <xdr:row>23</xdr:row>
      <xdr:rowOff>165100</xdr:rowOff>
    </xdr:from>
    <xdr:to>
      <xdr:col>5</xdr:col>
      <xdr:colOff>596900</xdr:colOff>
      <xdr:row>24</xdr:row>
      <xdr:rowOff>139700</xdr:rowOff>
    </xdr:to>
    <xdr:pic>
      <xdr:nvPicPr>
        <xdr:cNvPr id="8" name="Picture 7"/>
        <xdr:cNvPicPr>
          <a:picLocks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27400" y="45466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6</xdr:col>
      <xdr:colOff>76200</xdr:colOff>
      <xdr:row>24</xdr:row>
      <xdr:rowOff>76200</xdr:rowOff>
    </xdr:from>
    <xdr:to>
      <xdr:col>6</xdr:col>
      <xdr:colOff>393700</xdr:colOff>
      <xdr:row>26</xdr:row>
      <xdr:rowOff>12700</xdr:rowOff>
    </xdr:to>
    <xdr:pic>
      <xdr:nvPicPr>
        <xdr:cNvPr id="9" name="Picture 8"/>
        <xdr:cNvPicPr>
          <a:picLocks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33800" y="46482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482600</xdr:colOff>
      <xdr:row>25</xdr:row>
      <xdr:rowOff>88900</xdr:rowOff>
    </xdr:from>
    <xdr:to>
      <xdr:col>7</xdr:col>
      <xdr:colOff>190500</xdr:colOff>
      <xdr:row>27</xdr:row>
      <xdr:rowOff>25400</xdr:rowOff>
    </xdr:to>
    <xdr:pic>
      <xdr:nvPicPr>
        <xdr:cNvPr id="10" name="Picture 9"/>
        <xdr:cNvPicPr>
          <a:picLocks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0200" y="4851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7</xdr:col>
      <xdr:colOff>279400</xdr:colOff>
      <xdr:row>27</xdr:row>
      <xdr:rowOff>76200</xdr:rowOff>
    </xdr:from>
    <xdr:to>
      <xdr:col>7</xdr:col>
      <xdr:colOff>596900</xdr:colOff>
      <xdr:row>29</xdr:row>
      <xdr:rowOff>12700</xdr:rowOff>
    </xdr:to>
    <xdr:pic>
      <xdr:nvPicPr>
        <xdr:cNvPr id="11" name="Picture 10"/>
        <xdr:cNvPicPr>
          <a:picLocks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6600" y="5219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76200</xdr:colOff>
      <xdr:row>27</xdr:row>
      <xdr:rowOff>0</xdr:rowOff>
    </xdr:from>
    <xdr:to>
      <xdr:col>8</xdr:col>
      <xdr:colOff>393700</xdr:colOff>
      <xdr:row>28</xdr:row>
      <xdr:rowOff>127000</xdr:rowOff>
    </xdr:to>
    <xdr:pic>
      <xdr:nvPicPr>
        <xdr:cNvPr id="12" name="Picture 11"/>
        <xdr:cNvPicPr>
          <a:picLocks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53000" y="51435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482600</xdr:colOff>
      <xdr:row>27</xdr:row>
      <xdr:rowOff>12700</xdr:rowOff>
    </xdr:from>
    <xdr:to>
      <xdr:col>9</xdr:col>
      <xdr:colOff>190500</xdr:colOff>
      <xdr:row>27</xdr:row>
      <xdr:rowOff>177800</xdr:rowOff>
    </xdr:to>
    <xdr:pic>
      <xdr:nvPicPr>
        <xdr:cNvPr id="13" name="Picture 12"/>
        <xdr:cNvPicPr>
          <a:picLocks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59400" y="51562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9</xdr:col>
      <xdr:colOff>279400</xdr:colOff>
      <xdr:row>28</xdr:row>
      <xdr:rowOff>0</xdr:rowOff>
    </xdr:from>
    <xdr:to>
      <xdr:col>9</xdr:col>
      <xdr:colOff>596900</xdr:colOff>
      <xdr:row>29</xdr:row>
      <xdr:rowOff>127000</xdr:rowOff>
    </xdr:to>
    <xdr:pic>
      <xdr:nvPicPr>
        <xdr:cNvPr id="14" name="Picture 13"/>
        <xdr:cNvPicPr>
          <a:picLocks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65800" y="5334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10</xdr:col>
      <xdr:colOff>76200</xdr:colOff>
      <xdr:row>28</xdr:row>
      <xdr:rowOff>101600</xdr:rowOff>
    </xdr:from>
    <xdr:to>
      <xdr:col>10</xdr:col>
      <xdr:colOff>393700</xdr:colOff>
      <xdr:row>30</xdr:row>
      <xdr:rowOff>38100</xdr:rowOff>
    </xdr:to>
    <xdr:pic>
      <xdr:nvPicPr>
        <xdr:cNvPr id="15" name="Picture 14"/>
        <xdr:cNvPicPr>
          <a:picLocks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72200" y="5435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10</xdr:col>
      <xdr:colOff>482600</xdr:colOff>
      <xdr:row>28</xdr:row>
      <xdr:rowOff>101600</xdr:rowOff>
    </xdr:from>
    <xdr:to>
      <xdr:col>11</xdr:col>
      <xdr:colOff>190500</xdr:colOff>
      <xdr:row>30</xdr:row>
      <xdr:rowOff>38100</xdr:rowOff>
    </xdr:to>
    <xdr:pic>
      <xdr:nvPicPr>
        <xdr:cNvPr id="16" name="Picture 15"/>
        <xdr:cNvPicPr>
          <a:picLocks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8600" y="5435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11</xdr:col>
      <xdr:colOff>279400</xdr:colOff>
      <xdr:row>28</xdr:row>
      <xdr:rowOff>165100</xdr:rowOff>
    </xdr:from>
    <xdr:to>
      <xdr:col>11</xdr:col>
      <xdr:colOff>596900</xdr:colOff>
      <xdr:row>30</xdr:row>
      <xdr:rowOff>101600</xdr:rowOff>
    </xdr:to>
    <xdr:pic>
      <xdr:nvPicPr>
        <xdr:cNvPr id="17" name="Picture 16"/>
        <xdr:cNvPicPr>
          <a:picLocks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85000" y="5499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76200</xdr:colOff>
      <xdr:row>29</xdr:row>
      <xdr:rowOff>12700</xdr:rowOff>
    </xdr:from>
    <xdr:to>
      <xdr:col>12</xdr:col>
      <xdr:colOff>393700</xdr:colOff>
      <xdr:row>29</xdr:row>
      <xdr:rowOff>177800</xdr:rowOff>
    </xdr:to>
    <xdr:pic>
      <xdr:nvPicPr>
        <xdr:cNvPr id="18" name="Picture 17"/>
        <xdr:cNvPicPr>
          <a:picLocks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91400" y="55372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12</xdr:col>
      <xdr:colOff>482600</xdr:colOff>
      <xdr:row>28</xdr:row>
      <xdr:rowOff>12700</xdr:rowOff>
    </xdr:from>
    <xdr:to>
      <xdr:col>13</xdr:col>
      <xdr:colOff>190500</xdr:colOff>
      <xdr:row>28</xdr:row>
      <xdr:rowOff>177800</xdr:rowOff>
    </xdr:to>
    <xdr:pic>
      <xdr:nvPicPr>
        <xdr:cNvPr id="19" name="Picture 18"/>
        <xdr:cNvPicPr>
          <a:picLocks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97800" y="53467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13</xdr:col>
      <xdr:colOff>279400</xdr:colOff>
      <xdr:row>28</xdr:row>
      <xdr:rowOff>152400</xdr:rowOff>
    </xdr:from>
    <xdr:to>
      <xdr:col>13</xdr:col>
      <xdr:colOff>596900</xdr:colOff>
      <xdr:row>30</xdr:row>
      <xdr:rowOff>88900</xdr:rowOff>
    </xdr:to>
    <xdr:pic>
      <xdr:nvPicPr>
        <xdr:cNvPr id="20" name="Picture 19"/>
        <xdr:cNvPicPr>
          <a:picLocks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04200" y="5486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76200</xdr:colOff>
      <xdr:row>29</xdr:row>
      <xdr:rowOff>12700</xdr:rowOff>
    </xdr:from>
    <xdr:to>
      <xdr:col>14</xdr:col>
      <xdr:colOff>393700</xdr:colOff>
      <xdr:row>30</xdr:row>
      <xdr:rowOff>139700</xdr:rowOff>
    </xdr:to>
    <xdr:pic>
      <xdr:nvPicPr>
        <xdr:cNvPr id="21" name="Picture 20"/>
        <xdr:cNvPicPr>
          <a:picLocks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0" y="55372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482600</xdr:colOff>
      <xdr:row>29</xdr:row>
      <xdr:rowOff>0</xdr:rowOff>
    </xdr:from>
    <xdr:to>
      <xdr:col>15</xdr:col>
      <xdr:colOff>190500</xdr:colOff>
      <xdr:row>30</xdr:row>
      <xdr:rowOff>127000</xdr:rowOff>
    </xdr:to>
    <xdr:pic>
      <xdr:nvPicPr>
        <xdr:cNvPr id="22" name="Picture 21"/>
        <xdr:cNvPicPr>
          <a:picLocks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17000" y="55245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15</xdr:col>
      <xdr:colOff>279400</xdr:colOff>
      <xdr:row>29</xdr:row>
      <xdr:rowOff>38100</xdr:rowOff>
    </xdr:from>
    <xdr:to>
      <xdr:col>15</xdr:col>
      <xdr:colOff>596900</xdr:colOff>
      <xdr:row>30</xdr:row>
      <xdr:rowOff>165100</xdr:rowOff>
    </xdr:to>
    <xdr:pic>
      <xdr:nvPicPr>
        <xdr:cNvPr id="23" name="Picture 22"/>
        <xdr:cNvPicPr>
          <a:picLocks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423400" y="5562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16</xdr:col>
      <xdr:colOff>76200</xdr:colOff>
      <xdr:row>29</xdr:row>
      <xdr:rowOff>25400</xdr:rowOff>
    </xdr:from>
    <xdr:to>
      <xdr:col>16</xdr:col>
      <xdr:colOff>393700</xdr:colOff>
      <xdr:row>30</xdr:row>
      <xdr:rowOff>152400</xdr:rowOff>
    </xdr:to>
    <xdr:pic>
      <xdr:nvPicPr>
        <xdr:cNvPr id="24" name="Picture 23"/>
        <xdr:cNvPicPr>
          <a:picLocks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29800" y="5549900"/>
          <a:ext cx="317500" cy="317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outlinePr summaryBelow="0" summaryRight="0"/>
  </sheetPr>
  <dimension ref="A1:S398"/>
  <sheetViews>
    <sheetView tabSelected="1" zoomScaleNormal="100" workbookViewId="0">
      <pane ySplit="9" topLeftCell="A10" activePane="bottomLeft" state="frozen"/>
      <selection pane="bottomLeft" activeCell="B9" sqref="B9"/>
    </sheetView>
  </sheetViews>
  <sheetFormatPr defaultRowHeight="14.3" outlineLevelRow="1" x14ac:dyDescent="0.25"/>
  <cols>
    <col min="1" max="1" width="6.625" style="8" customWidth="1"/>
    <col min="2" max="2" width="18.625" customWidth="1"/>
    <col min="3" max="3" width="4.125" style="39" customWidth="1"/>
    <col min="4" max="4" width="3.375" style="2" customWidth="1"/>
    <col min="5" max="6" width="7.75" customWidth="1"/>
    <col min="7" max="7" width="8.625" customWidth="1"/>
    <col min="8" max="8" width="9.375" bestFit="1" customWidth="1"/>
    <col min="9" max="9" width="8.75" customWidth="1"/>
    <col min="10" max="11" width="7.75" customWidth="1"/>
    <col min="12" max="12" width="8.625" customWidth="1"/>
  </cols>
  <sheetData>
    <row r="1" spans="1:19" ht="21.1" x14ac:dyDescent="0.35">
      <c r="E1" s="52" t="s">
        <v>416</v>
      </c>
      <c r="F1" s="52"/>
      <c r="G1" s="52"/>
      <c r="H1" s="53"/>
      <c r="I1" s="53"/>
      <c r="J1" s="53"/>
      <c r="K1" s="53"/>
      <c r="L1" s="53"/>
      <c r="M1" s="53"/>
      <c r="N1" s="53"/>
    </row>
    <row r="2" spans="1:19" ht="3.75" customHeight="1" x14ac:dyDescent="0.25">
      <c r="E2" s="3"/>
      <c r="F2" s="3"/>
      <c r="G2" s="3"/>
    </row>
    <row r="3" spans="1:19" x14ac:dyDescent="0.25">
      <c r="G3" s="12" t="s">
        <v>1</v>
      </c>
      <c r="H3" s="9">
        <f>CntPeriod/RegDagar</f>
        <v>1173.3181818181818</v>
      </c>
      <c r="J3" s="4" t="s">
        <v>3</v>
      </c>
      <c r="K3" s="5">
        <v>22</v>
      </c>
      <c r="L3" s="5"/>
    </row>
    <row r="4" spans="1:19" x14ac:dyDescent="0.25">
      <c r="G4" s="12" t="s">
        <v>2</v>
      </c>
      <c r="H4" s="4">
        <f>CntPeriod</f>
        <v>25813</v>
      </c>
      <c r="J4" s="4"/>
      <c r="K4" s="4"/>
      <c r="L4" s="4"/>
      <c r="M4" s="4"/>
    </row>
    <row r="5" spans="1:19" ht="10.050000000000001" customHeight="1" x14ac:dyDescent="0.25">
      <c r="B5" s="4"/>
      <c r="C5" s="40"/>
      <c r="E5" s="4"/>
      <c r="F5" s="4"/>
      <c r="G5" s="4"/>
      <c r="H5" s="4"/>
      <c r="I5" s="4"/>
      <c r="J5" s="4"/>
      <c r="K5" s="4"/>
      <c r="L5" s="4"/>
    </row>
    <row r="6" spans="1:19" x14ac:dyDescent="0.25">
      <c r="E6" s="54" t="s">
        <v>7</v>
      </c>
      <c r="F6" s="55"/>
      <c r="G6" s="55"/>
      <c r="H6" s="55"/>
      <c r="I6" s="56"/>
      <c r="J6" s="54" t="s">
        <v>0</v>
      </c>
      <c r="K6" s="55"/>
      <c r="L6" s="55"/>
      <c r="M6" s="55"/>
      <c r="N6" s="56"/>
      <c r="R6" s="1"/>
      <c r="S6" s="1"/>
    </row>
    <row r="7" spans="1:19" x14ac:dyDescent="0.25">
      <c r="E7" s="64" t="s">
        <v>417</v>
      </c>
      <c r="F7" s="65"/>
      <c r="G7" s="65"/>
      <c r="H7" s="65"/>
      <c r="I7" s="66"/>
      <c r="J7" s="57" t="s">
        <v>5</v>
      </c>
      <c r="K7" s="58"/>
      <c r="L7" s="58"/>
      <c r="M7" s="59"/>
      <c r="N7" s="60"/>
    </row>
    <row r="8" spans="1:19" ht="13.1" customHeight="1" x14ac:dyDescent="0.25">
      <c r="A8" s="38" t="s">
        <v>13</v>
      </c>
      <c r="E8" s="61" t="s">
        <v>9</v>
      </c>
      <c r="F8" s="62"/>
      <c r="G8" s="16" t="s">
        <v>10</v>
      </c>
      <c r="H8" s="61" t="s">
        <v>6</v>
      </c>
      <c r="I8" s="63"/>
      <c r="J8" s="61" t="s">
        <v>9</v>
      </c>
      <c r="K8" s="62"/>
      <c r="L8" s="16" t="s">
        <v>10</v>
      </c>
      <c r="M8" s="61" t="s">
        <v>6</v>
      </c>
      <c r="N8" s="63"/>
    </row>
    <row r="9" spans="1:19" x14ac:dyDescent="0.25">
      <c r="A9" s="38" t="s">
        <v>14</v>
      </c>
      <c r="B9" s="1" t="s">
        <v>12</v>
      </c>
      <c r="C9" s="41"/>
      <c r="E9" s="13">
        <v>2018</v>
      </c>
      <c r="F9" s="14">
        <v>2017</v>
      </c>
      <c r="G9" s="29" t="s">
        <v>8</v>
      </c>
      <c r="H9" s="14">
        <v>2018</v>
      </c>
      <c r="I9" s="15">
        <v>2017</v>
      </c>
      <c r="J9" s="13">
        <v>2018</v>
      </c>
      <c r="K9" s="14">
        <v>2017</v>
      </c>
      <c r="L9" s="29" t="s">
        <v>8</v>
      </c>
      <c r="M9" s="14">
        <v>2018</v>
      </c>
      <c r="N9" s="15">
        <v>2017</v>
      </c>
    </row>
    <row r="10" spans="1:19" collapsed="1" x14ac:dyDescent="0.25">
      <c r="A10" s="36" t="s">
        <v>17</v>
      </c>
      <c r="B10" s="1" t="s">
        <v>18</v>
      </c>
      <c r="C10" s="42">
        <f t="shared" ref="C10:C73" si="0">IF(K10=0,"",SUM(((J10-K10)/K10)*100))</f>
        <v>-3.5248985614164514</v>
      </c>
      <c r="E10" s="20">
        <v>4943</v>
      </c>
      <c r="F10" s="14">
        <v>6301</v>
      </c>
      <c r="G10" s="31">
        <f t="shared" ref="G10:G73" si="1">IF(F10=0,"",SUM(((E10-F10)/F10)*100))</f>
        <v>-21.55213458181241</v>
      </c>
      <c r="H10" s="32">
        <f t="shared" ref="H10:H73" si="2">IF(E10=0,"",SUM((E10/CntPeriod)*100))</f>
        <v>19.149265873784525</v>
      </c>
      <c r="I10" s="33">
        <f t="shared" ref="I10:I73" si="3">IF(F10=0,"",SUM((F10/CntPeriodPrevYear)*100))</f>
        <v>19.397241719000125</v>
      </c>
      <c r="J10" s="20">
        <v>65386</v>
      </c>
      <c r="K10" s="14">
        <v>67775</v>
      </c>
      <c r="L10" s="31">
        <f t="shared" ref="L10:L73" si="4">IF(K10=0,"",SUM(((J10-K10)/K10)*100))</f>
        <v>-3.5248985614164514</v>
      </c>
      <c r="M10" s="32">
        <f t="shared" ref="M10:M73" si="5">IF(J10=0,"",SUM((J10/CntYearAck)*100))</f>
        <v>19.770265081078467</v>
      </c>
      <c r="N10" s="34">
        <f t="shared" ref="N10:N73" si="6">IF(K10=0,"",SUM((K10/CntPrevYearAck)*100))</f>
        <v>19.677152438050722</v>
      </c>
    </row>
    <row r="11" spans="1:19" hidden="1" outlineLevel="1" x14ac:dyDescent="0.25">
      <c r="A11" s="36"/>
      <c r="B11" s="50" t="s">
        <v>19</v>
      </c>
      <c r="C11" s="42">
        <f t="shared" si="0"/>
        <v>14.605842336934774</v>
      </c>
      <c r="D11" s="48"/>
      <c r="E11" s="20">
        <v>1692</v>
      </c>
      <c r="F11" s="14">
        <v>2115</v>
      </c>
      <c r="G11" s="49">
        <f t="shared" si="1"/>
        <v>-20</v>
      </c>
      <c r="H11" s="33">
        <f t="shared" si="2"/>
        <v>6.55483671018479</v>
      </c>
      <c r="I11" s="33">
        <f t="shared" si="3"/>
        <v>6.5108976727004064</v>
      </c>
      <c r="J11" s="20">
        <v>22912</v>
      </c>
      <c r="K11" s="14">
        <v>19992</v>
      </c>
      <c r="L11" s="49">
        <f t="shared" si="4"/>
        <v>14.605842336934774</v>
      </c>
      <c r="M11" s="33">
        <f t="shared" si="5"/>
        <v>6.927726325783345</v>
      </c>
      <c r="N11" s="34">
        <f t="shared" si="6"/>
        <v>5.8042881820953154</v>
      </c>
    </row>
    <row r="12" spans="1:19" hidden="1" outlineLevel="1" x14ac:dyDescent="0.25">
      <c r="A12" s="36"/>
      <c r="B12" s="50" t="s">
        <v>20</v>
      </c>
      <c r="C12" s="42">
        <f t="shared" si="0"/>
        <v>15.444073961806609</v>
      </c>
      <c r="D12" s="48"/>
      <c r="E12" s="20">
        <v>1152</v>
      </c>
      <c r="F12" s="14">
        <v>1749</v>
      </c>
      <c r="G12" s="49">
        <f t="shared" si="1"/>
        <v>-34.133790737564325</v>
      </c>
      <c r="H12" s="33">
        <f t="shared" si="2"/>
        <v>4.462867547359858</v>
      </c>
      <c r="I12" s="33">
        <f t="shared" si="3"/>
        <v>5.384189139268563</v>
      </c>
      <c r="J12" s="20">
        <v>15234</v>
      </c>
      <c r="K12" s="14">
        <v>13196</v>
      </c>
      <c r="L12" s="49">
        <f t="shared" si="4"/>
        <v>15.444073961806609</v>
      </c>
      <c r="M12" s="33">
        <f t="shared" si="5"/>
        <v>4.6061881480003262</v>
      </c>
      <c r="N12" s="34">
        <f t="shared" si="6"/>
        <v>3.8312018232757996</v>
      </c>
    </row>
    <row r="13" spans="1:19" hidden="1" outlineLevel="1" x14ac:dyDescent="0.25">
      <c r="A13" s="36"/>
      <c r="B13" s="50" t="s">
        <v>21</v>
      </c>
      <c r="C13" s="42">
        <f t="shared" si="0"/>
        <v>-43.984979014800089</v>
      </c>
      <c r="D13" s="48"/>
      <c r="E13" s="20">
        <v>842</v>
      </c>
      <c r="F13" s="14">
        <v>1216</v>
      </c>
      <c r="G13" s="49">
        <f t="shared" si="1"/>
        <v>-30.756578947368425</v>
      </c>
      <c r="H13" s="33">
        <f t="shared" si="2"/>
        <v>3.2619222872196181</v>
      </c>
      <c r="I13" s="33">
        <f t="shared" si="3"/>
        <v>3.7433813569757417</v>
      </c>
      <c r="J13" s="20">
        <v>12679</v>
      </c>
      <c r="K13" s="14">
        <v>22635</v>
      </c>
      <c r="L13" s="49">
        <f t="shared" si="4"/>
        <v>-43.984979014800089</v>
      </c>
      <c r="M13" s="33">
        <f t="shared" si="5"/>
        <v>3.8336523256200699</v>
      </c>
      <c r="N13" s="34">
        <f t="shared" si="6"/>
        <v>6.5716318028074969</v>
      </c>
    </row>
    <row r="14" spans="1:19" hidden="1" outlineLevel="1" x14ac:dyDescent="0.25">
      <c r="A14" s="36"/>
      <c r="B14" s="50" t="s">
        <v>22</v>
      </c>
      <c r="C14" s="42">
        <f t="shared" si="0"/>
        <v>-26.851241485387828</v>
      </c>
      <c r="D14" s="48"/>
      <c r="E14" s="20">
        <v>424</v>
      </c>
      <c r="F14" s="14">
        <v>962</v>
      </c>
      <c r="G14" s="49">
        <f t="shared" si="1"/>
        <v>-55.92515592515592</v>
      </c>
      <c r="H14" s="33">
        <f t="shared" si="2"/>
        <v>1.6425831945143921</v>
      </c>
      <c r="I14" s="33">
        <f t="shared" si="3"/>
        <v>2.9614579485285066</v>
      </c>
      <c r="J14" s="20">
        <v>6658</v>
      </c>
      <c r="K14" s="14">
        <v>9102</v>
      </c>
      <c r="L14" s="49">
        <f t="shared" si="4"/>
        <v>-26.851241485387828</v>
      </c>
      <c r="M14" s="33">
        <f t="shared" si="5"/>
        <v>2.0131285735451079</v>
      </c>
      <c r="N14" s="34">
        <f t="shared" si="6"/>
        <v>2.6425885871064207</v>
      </c>
    </row>
    <row r="15" spans="1:19" hidden="1" outlineLevel="1" x14ac:dyDescent="0.25">
      <c r="A15" s="36"/>
      <c r="B15" s="50" t="s">
        <v>23</v>
      </c>
      <c r="C15" s="42" t="str">
        <f t="shared" si="0"/>
        <v/>
      </c>
      <c r="D15" s="48"/>
      <c r="E15" s="20">
        <v>611</v>
      </c>
      <c r="F15" s="14">
        <v>0</v>
      </c>
      <c r="G15" s="49" t="str">
        <f t="shared" si="1"/>
        <v/>
      </c>
      <c r="H15" s="33">
        <f t="shared" si="2"/>
        <v>2.3670243675667302</v>
      </c>
      <c r="I15" s="33" t="str">
        <f t="shared" si="3"/>
        <v/>
      </c>
      <c r="J15" s="20">
        <v>5584</v>
      </c>
      <c r="K15" s="14">
        <v>0</v>
      </c>
      <c r="L15" s="49" t="str">
        <f t="shared" si="4"/>
        <v/>
      </c>
      <c r="M15" s="33">
        <f t="shared" si="5"/>
        <v>1.6883914020240136</v>
      </c>
      <c r="N15" s="34" t="str">
        <f t="shared" si="6"/>
        <v/>
      </c>
    </row>
    <row r="16" spans="1:19" hidden="1" outlineLevel="1" x14ac:dyDescent="0.25">
      <c r="A16" s="36"/>
      <c r="B16" s="50" t="s">
        <v>24</v>
      </c>
      <c r="C16" s="42">
        <f t="shared" si="0"/>
        <v>-18.534178999295278</v>
      </c>
      <c r="D16" s="48"/>
      <c r="E16" s="20">
        <v>222</v>
      </c>
      <c r="F16" s="14">
        <v>258</v>
      </c>
      <c r="G16" s="49">
        <f t="shared" si="1"/>
        <v>-13.953488372093023</v>
      </c>
      <c r="H16" s="33">
        <f t="shared" si="2"/>
        <v>0.8600317669391393</v>
      </c>
      <c r="I16" s="33">
        <f t="shared" si="3"/>
        <v>0.79423716291097157</v>
      </c>
      <c r="J16" s="20">
        <v>2312</v>
      </c>
      <c r="K16" s="14">
        <v>2838</v>
      </c>
      <c r="L16" s="49">
        <f t="shared" si="4"/>
        <v>-18.534178999295278</v>
      </c>
      <c r="M16" s="33">
        <f t="shared" si="5"/>
        <v>0.69906176960593114</v>
      </c>
      <c r="N16" s="34">
        <f t="shared" si="6"/>
        <v>0.82395807626983308</v>
      </c>
    </row>
    <row r="17" spans="1:14" hidden="1" outlineLevel="1" x14ac:dyDescent="0.25">
      <c r="A17" s="36"/>
      <c r="B17" s="50" t="s">
        <v>25</v>
      </c>
      <c r="C17" s="42">
        <f t="shared" si="0"/>
        <v>-41.666666666666671</v>
      </c>
      <c r="D17" s="48"/>
      <c r="E17" s="20">
        <v>0</v>
      </c>
      <c r="F17" s="14">
        <v>1</v>
      </c>
      <c r="G17" s="49">
        <f t="shared" si="1"/>
        <v>-100</v>
      </c>
      <c r="H17" s="33" t="str">
        <f t="shared" si="2"/>
        <v/>
      </c>
      <c r="I17" s="33">
        <f t="shared" si="3"/>
        <v>3.078438615933998E-3</v>
      </c>
      <c r="J17" s="20">
        <v>7</v>
      </c>
      <c r="K17" s="14">
        <v>12</v>
      </c>
      <c r="L17" s="49">
        <f t="shared" si="4"/>
        <v>-41.666666666666671</v>
      </c>
      <c r="M17" s="33">
        <f t="shared" si="5"/>
        <v>2.1165364996719367E-3</v>
      </c>
      <c r="N17" s="34">
        <f t="shared" si="6"/>
        <v>3.4839664958555318E-3</v>
      </c>
    </row>
    <row r="18" spans="1:14" collapsed="1" x14ac:dyDescent="0.25">
      <c r="A18" s="36" t="s">
        <v>26</v>
      </c>
      <c r="B18" s="1" t="s">
        <v>27</v>
      </c>
      <c r="C18" s="42">
        <f t="shared" si="0"/>
        <v>-2.8909581078755666</v>
      </c>
      <c r="D18" s="48"/>
      <c r="E18" s="20">
        <v>3236</v>
      </c>
      <c r="F18" s="14">
        <v>5132</v>
      </c>
      <c r="G18" s="49">
        <f t="shared" si="1"/>
        <v>-36.944660950896335</v>
      </c>
      <c r="H18" s="33">
        <f t="shared" si="2"/>
        <v>12.536318909076821</v>
      </c>
      <c r="I18" s="33">
        <f t="shared" si="3"/>
        <v>15.798546976973279</v>
      </c>
      <c r="J18" s="20">
        <v>50789</v>
      </c>
      <c r="K18" s="14">
        <v>52301</v>
      </c>
      <c r="L18" s="49">
        <f t="shared" si="4"/>
        <v>-2.8909581078755666</v>
      </c>
      <c r="M18" s="33">
        <f t="shared" si="5"/>
        <v>15.356681754548285</v>
      </c>
      <c r="N18" s="34">
        <f t="shared" si="6"/>
        <v>15.184577641645014</v>
      </c>
    </row>
    <row r="19" spans="1:14" hidden="1" outlineLevel="1" x14ac:dyDescent="0.25">
      <c r="A19" s="36"/>
      <c r="B19" s="50" t="s">
        <v>28</v>
      </c>
      <c r="C19" s="42">
        <f t="shared" si="0"/>
        <v>-13.740047342371422</v>
      </c>
      <c r="D19" s="48"/>
      <c r="E19" s="20">
        <v>1664</v>
      </c>
      <c r="F19" s="14">
        <v>1817</v>
      </c>
      <c r="G19" s="49">
        <f t="shared" si="1"/>
        <v>-8.4204733076499725</v>
      </c>
      <c r="H19" s="33">
        <f t="shared" si="2"/>
        <v>6.4463642350753494</v>
      </c>
      <c r="I19" s="33">
        <f t="shared" si="3"/>
        <v>5.5935229651520748</v>
      </c>
      <c r="J19" s="20">
        <v>16034</v>
      </c>
      <c r="K19" s="14">
        <v>18588</v>
      </c>
      <c r="L19" s="49">
        <f t="shared" si="4"/>
        <v>-13.740047342371422</v>
      </c>
      <c r="M19" s="33">
        <f t="shared" si="5"/>
        <v>4.8480780336771199</v>
      </c>
      <c r="N19" s="34">
        <f t="shared" si="6"/>
        <v>5.3966641020802184</v>
      </c>
    </row>
    <row r="20" spans="1:14" hidden="1" outlineLevel="1" x14ac:dyDescent="0.25">
      <c r="A20" s="36"/>
      <c r="B20" s="50" t="s">
        <v>29</v>
      </c>
      <c r="C20" s="42">
        <f t="shared" si="0"/>
        <v>-1.7951028992038456</v>
      </c>
      <c r="D20" s="48"/>
      <c r="E20" s="20">
        <v>525</v>
      </c>
      <c r="F20" s="14">
        <v>1532</v>
      </c>
      <c r="G20" s="49">
        <f t="shared" si="1"/>
        <v>-65.731070496083561</v>
      </c>
      <c r="H20" s="33">
        <f t="shared" si="2"/>
        <v>2.0338589083020184</v>
      </c>
      <c r="I20" s="33">
        <f t="shared" si="3"/>
        <v>4.7161679596108854</v>
      </c>
      <c r="J20" s="20">
        <v>13075</v>
      </c>
      <c r="K20" s="14">
        <v>13314</v>
      </c>
      <c r="L20" s="49">
        <f t="shared" si="4"/>
        <v>-1.7951028992038456</v>
      </c>
      <c r="M20" s="33">
        <f t="shared" si="5"/>
        <v>3.9533878190300817</v>
      </c>
      <c r="N20" s="34">
        <f t="shared" si="6"/>
        <v>3.8654608271517121</v>
      </c>
    </row>
    <row r="21" spans="1:14" hidden="1" outlineLevel="1" x14ac:dyDescent="0.25">
      <c r="A21" s="36"/>
      <c r="B21" s="50" t="s">
        <v>30</v>
      </c>
      <c r="C21" s="42">
        <f t="shared" si="0"/>
        <v>7.4277391888863997</v>
      </c>
      <c r="D21" s="48"/>
      <c r="E21" s="20">
        <v>271</v>
      </c>
      <c r="F21" s="14">
        <v>849</v>
      </c>
      <c r="G21" s="49">
        <f t="shared" si="1"/>
        <v>-68.080094228504123</v>
      </c>
      <c r="H21" s="33">
        <f t="shared" si="2"/>
        <v>1.0498585983806608</v>
      </c>
      <c r="I21" s="33">
        <f t="shared" si="3"/>
        <v>2.6135943849279646</v>
      </c>
      <c r="J21" s="20">
        <v>9589</v>
      </c>
      <c r="K21" s="14">
        <v>8926</v>
      </c>
      <c r="L21" s="49">
        <f t="shared" si="4"/>
        <v>7.4277391888863997</v>
      </c>
      <c r="M21" s="33">
        <f t="shared" si="5"/>
        <v>2.8993526421934575</v>
      </c>
      <c r="N21" s="34">
        <f t="shared" si="6"/>
        <v>2.5914904118338731</v>
      </c>
    </row>
    <row r="22" spans="1:14" hidden="1" outlineLevel="1" x14ac:dyDescent="0.25">
      <c r="A22" s="36"/>
      <c r="B22" s="50" t="s">
        <v>31</v>
      </c>
      <c r="C22" s="42">
        <f t="shared" si="0"/>
        <v>1.3863216266173752</v>
      </c>
      <c r="D22" s="48"/>
      <c r="E22" s="20">
        <v>324</v>
      </c>
      <c r="F22" s="14">
        <v>210</v>
      </c>
      <c r="G22" s="49">
        <f t="shared" si="1"/>
        <v>54.285714285714285</v>
      </c>
      <c r="H22" s="33">
        <f t="shared" si="2"/>
        <v>1.2551814976949598</v>
      </c>
      <c r="I22" s="33">
        <f t="shared" si="3"/>
        <v>0.64647210934613963</v>
      </c>
      <c r="J22" s="20">
        <v>4388</v>
      </c>
      <c r="K22" s="14">
        <v>4328</v>
      </c>
      <c r="L22" s="49">
        <f t="shared" si="4"/>
        <v>1.3863216266173752</v>
      </c>
      <c r="M22" s="33">
        <f t="shared" si="5"/>
        <v>1.3267660229372085</v>
      </c>
      <c r="N22" s="34">
        <f t="shared" si="6"/>
        <v>1.2565505828385617</v>
      </c>
    </row>
    <row r="23" spans="1:14" hidden="1" outlineLevel="1" x14ac:dyDescent="0.25">
      <c r="A23" s="36"/>
      <c r="B23" s="50" t="s">
        <v>32</v>
      </c>
      <c r="C23" s="42" t="str">
        <f t="shared" si="0"/>
        <v/>
      </c>
      <c r="D23" s="48"/>
      <c r="E23" s="20">
        <v>135</v>
      </c>
      <c r="F23" s="14">
        <v>0</v>
      </c>
      <c r="G23" s="49" t="str">
        <f t="shared" si="1"/>
        <v/>
      </c>
      <c r="H23" s="33">
        <f t="shared" si="2"/>
        <v>0.52299229070623332</v>
      </c>
      <c r="I23" s="33" t="str">
        <f t="shared" si="3"/>
        <v/>
      </c>
      <c r="J23" s="20">
        <v>2639</v>
      </c>
      <c r="K23" s="14">
        <v>0</v>
      </c>
      <c r="L23" s="49" t="str">
        <f t="shared" si="4"/>
        <v/>
      </c>
      <c r="M23" s="33">
        <f t="shared" si="5"/>
        <v>0.79793426037632009</v>
      </c>
      <c r="N23" s="34" t="str">
        <f t="shared" si="6"/>
        <v/>
      </c>
    </row>
    <row r="24" spans="1:14" hidden="1" outlineLevel="1" x14ac:dyDescent="0.25">
      <c r="A24" s="36"/>
      <c r="B24" s="50" t="s">
        <v>33</v>
      </c>
      <c r="C24" s="42">
        <f t="shared" si="0"/>
        <v>-20.37037037037037</v>
      </c>
      <c r="D24" s="48"/>
      <c r="E24" s="20">
        <v>69</v>
      </c>
      <c r="F24" s="14">
        <v>121</v>
      </c>
      <c r="G24" s="49">
        <f t="shared" si="1"/>
        <v>-42.97520661157025</v>
      </c>
      <c r="H24" s="33">
        <f t="shared" si="2"/>
        <v>0.26730717080540817</v>
      </c>
      <c r="I24" s="33">
        <f t="shared" si="3"/>
        <v>0.37249107252801378</v>
      </c>
      <c r="J24" s="20">
        <v>1075</v>
      </c>
      <c r="K24" s="14">
        <v>1350</v>
      </c>
      <c r="L24" s="49">
        <f t="shared" si="4"/>
        <v>-20.37037037037037</v>
      </c>
      <c r="M24" s="33">
        <f t="shared" si="5"/>
        <v>0.32503953387819029</v>
      </c>
      <c r="N24" s="34">
        <f t="shared" si="6"/>
        <v>0.3919462307837473</v>
      </c>
    </row>
    <row r="25" spans="1:14" hidden="1" outlineLevel="1" x14ac:dyDescent="0.25">
      <c r="A25" s="36"/>
      <c r="B25" s="50" t="s">
        <v>34</v>
      </c>
      <c r="C25" s="42">
        <f t="shared" si="0"/>
        <v>-42.759094028826354</v>
      </c>
      <c r="D25" s="48"/>
      <c r="E25" s="20">
        <v>47</v>
      </c>
      <c r="F25" s="14">
        <v>146</v>
      </c>
      <c r="G25" s="49">
        <f t="shared" si="1"/>
        <v>-67.808219178082197</v>
      </c>
      <c r="H25" s="33">
        <f t="shared" si="2"/>
        <v>0.18207879750513306</v>
      </c>
      <c r="I25" s="33">
        <f t="shared" si="3"/>
        <v>0.44945203792636373</v>
      </c>
      <c r="J25" s="20">
        <v>834</v>
      </c>
      <c r="K25" s="14">
        <v>1457</v>
      </c>
      <c r="L25" s="49">
        <f t="shared" si="4"/>
        <v>-42.759094028826354</v>
      </c>
      <c r="M25" s="33">
        <f t="shared" si="5"/>
        <v>0.25217020581805649</v>
      </c>
      <c r="N25" s="34">
        <f t="shared" si="6"/>
        <v>0.42301159870512578</v>
      </c>
    </row>
    <row r="26" spans="1:14" hidden="1" outlineLevel="1" x14ac:dyDescent="0.25">
      <c r="A26" s="36"/>
      <c r="B26" s="50" t="s">
        <v>35</v>
      </c>
      <c r="C26" s="42">
        <f t="shared" si="0"/>
        <v>3.1897926634768736</v>
      </c>
      <c r="D26" s="48"/>
      <c r="E26" s="20">
        <v>75</v>
      </c>
      <c r="F26" s="14">
        <v>27</v>
      </c>
      <c r="G26" s="49">
        <f t="shared" si="1"/>
        <v>177.77777777777777</v>
      </c>
      <c r="H26" s="33">
        <f t="shared" si="2"/>
        <v>0.29055127261457409</v>
      </c>
      <c r="I26" s="33">
        <f t="shared" si="3"/>
        <v>8.3117842630217958E-2</v>
      </c>
      <c r="J26" s="20">
        <v>647</v>
      </c>
      <c r="K26" s="14">
        <v>627</v>
      </c>
      <c r="L26" s="49">
        <f t="shared" si="4"/>
        <v>3.1897926634768736</v>
      </c>
      <c r="M26" s="33">
        <f t="shared" si="5"/>
        <v>0.19562844504110616</v>
      </c>
      <c r="N26" s="34">
        <f t="shared" si="6"/>
        <v>0.18203724940845153</v>
      </c>
    </row>
    <row r="27" spans="1:14" hidden="1" outlineLevel="1" x14ac:dyDescent="0.25">
      <c r="A27" s="36"/>
      <c r="B27" s="50" t="s">
        <v>36</v>
      </c>
      <c r="C27" s="42">
        <f t="shared" si="0"/>
        <v>64.213197969543145</v>
      </c>
      <c r="D27" s="48"/>
      <c r="E27" s="20">
        <v>32</v>
      </c>
      <c r="F27" s="14">
        <v>129</v>
      </c>
      <c r="G27" s="49">
        <f t="shared" si="1"/>
        <v>-75.193798449612402</v>
      </c>
      <c r="H27" s="33">
        <f t="shared" si="2"/>
        <v>0.12396854298221825</v>
      </c>
      <c r="I27" s="33">
        <f t="shared" si="3"/>
        <v>0.39711858145548579</v>
      </c>
      <c r="J27" s="20">
        <v>647</v>
      </c>
      <c r="K27" s="14">
        <v>394</v>
      </c>
      <c r="L27" s="49">
        <f t="shared" si="4"/>
        <v>64.213197969543145</v>
      </c>
      <c r="M27" s="33">
        <f t="shared" si="5"/>
        <v>0.19562844504110616</v>
      </c>
      <c r="N27" s="34">
        <f t="shared" si="6"/>
        <v>0.11439023328058996</v>
      </c>
    </row>
    <row r="28" spans="1:14" hidden="1" outlineLevel="1" x14ac:dyDescent="0.25">
      <c r="A28" s="36"/>
      <c r="B28" s="50" t="s">
        <v>37</v>
      </c>
      <c r="C28" s="42">
        <f t="shared" si="0"/>
        <v>-52.946273830155974</v>
      </c>
      <c r="D28" s="48"/>
      <c r="E28" s="20">
        <v>13</v>
      </c>
      <c r="F28" s="14">
        <v>122</v>
      </c>
      <c r="G28" s="49">
        <f t="shared" si="1"/>
        <v>-89.344262295081961</v>
      </c>
      <c r="H28" s="33">
        <f t="shared" si="2"/>
        <v>5.0362220586526167E-2</v>
      </c>
      <c r="I28" s="33">
        <f t="shared" si="3"/>
        <v>0.37556951114394777</v>
      </c>
      <c r="J28" s="20">
        <v>543</v>
      </c>
      <c r="K28" s="14">
        <v>1154</v>
      </c>
      <c r="L28" s="49">
        <f t="shared" si="4"/>
        <v>-52.946273830155974</v>
      </c>
      <c r="M28" s="33">
        <f t="shared" si="5"/>
        <v>0.16418275990312312</v>
      </c>
      <c r="N28" s="34">
        <f t="shared" si="6"/>
        <v>0.33504144468477365</v>
      </c>
    </row>
    <row r="29" spans="1:14" hidden="1" outlineLevel="1" x14ac:dyDescent="0.25">
      <c r="A29" s="36"/>
      <c r="B29" s="50" t="s">
        <v>38</v>
      </c>
      <c r="C29" s="42">
        <f t="shared" si="0"/>
        <v>-42.512908777969017</v>
      </c>
      <c r="D29" s="48"/>
      <c r="E29" s="20">
        <v>11</v>
      </c>
      <c r="F29" s="14">
        <v>62</v>
      </c>
      <c r="G29" s="49">
        <f t="shared" si="1"/>
        <v>-82.258064516129039</v>
      </c>
      <c r="H29" s="33">
        <f t="shared" si="2"/>
        <v>4.2614186650137525E-2</v>
      </c>
      <c r="I29" s="33">
        <f t="shared" si="3"/>
        <v>0.1908631941879079</v>
      </c>
      <c r="J29" s="20">
        <v>334</v>
      </c>
      <c r="K29" s="14">
        <v>581</v>
      </c>
      <c r="L29" s="49">
        <f t="shared" si="4"/>
        <v>-42.512908777969017</v>
      </c>
      <c r="M29" s="33">
        <f t="shared" si="5"/>
        <v>0.100989027270061</v>
      </c>
      <c r="N29" s="34">
        <f t="shared" si="6"/>
        <v>0.16868204450767199</v>
      </c>
    </row>
    <row r="30" spans="1:14" hidden="1" outlineLevel="1" x14ac:dyDescent="0.25">
      <c r="A30" s="36"/>
      <c r="B30" s="50" t="s">
        <v>39</v>
      </c>
      <c r="C30" s="42">
        <f t="shared" si="0"/>
        <v>-36.421052631578945</v>
      </c>
      <c r="D30" s="48"/>
      <c r="E30" s="20">
        <v>27</v>
      </c>
      <c r="F30" s="14">
        <v>43</v>
      </c>
      <c r="G30" s="49">
        <f t="shared" si="1"/>
        <v>-37.209302325581397</v>
      </c>
      <c r="H30" s="33">
        <f t="shared" si="2"/>
        <v>0.10459845814124666</v>
      </c>
      <c r="I30" s="33">
        <f t="shared" si="3"/>
        <v>0.13237286048516192</v>
      </c>
      <c r="J30" s="20">
        <v>302</v>
      </c>
      <c r="K30" s="14">
        <v>475</v>
      </c>
      <c r="L30" s="49">
        <f t="shared" si="4"/>
        <v>-36.421052631578945</v>
      </c>
      <c r="M30" s="33">
        <f t="shared" si="5"/>
        <v>9.1313431842989276E-2</v>
      </c>
      <c r="N30" s="34">
        <f t="shared" si="6"/>
        <v>0.13790700712761481</v>
      </c>
    </row>
    <row r="31" spans="1:14" hidden="1" outlineLevel="1" x14ac:dyDescent="0.25">
      <c r="A31" s="36"/>
      <c r="B31" s="50" t="s">
        <v>40</v>
      </c>
      <c r="C31" s="42">
        <f t="shared" si="0"/>
        <v>-37.340153452685421</v>
      </c>
      <c r="D31" s="48"/>
      <c r="E31" s="20">
        <v>25</v>
      </c>
      <c r="F31" s="14">
        <v>37</v>
      </c>
      <c r="G31" s="49">
        <f t="shared" si="1"/>
        <v>-32.432432432432435</v>
      </c>
      <c r="H31" s="33">
        <f t="shared" si="2"/>
        <v>9.6850424204858024E-2</v>
      </c>
      <c r="I31" s="33">
        <f t="shared" si="3"/>
        <v>0.11390222878955793</v>
      </c>
      <c r="J31" s="20">
        <v>245</v>
      </c>
      <c r="K31" s="14">
        <v>391</v>
      </c>
      <c r="L31" s="49">
        <f t="shared" si="4"/>
        <v>-37.340153452685421</v>
      </c>
      <c r="M31" s="33">
        <f t="shared" si="5"/>
        <v>7.407877748851778E-2</v>
      </c>
      <c r="N31" s="34">
        <f t="shared" si="6"/>
        <v>0.11351924165662605</v>
      </c>
    </row>
    <row r="32" spans="1:14" hidden="1" outlineLevel="1" x14ac:dyDescent="0.25">
      <c r="A32" s="36"/>
      <c r="B32" s="50" t="s">
        <v>41</v>
      </c>
      <c r="C32" s="42">
        <f t="shared" si="0"/>
        <v>-31.179775280898873</v>
      </c>
      <c r="D32" s="48"/>
      <c r="E32" s="20">
        <v>6</v>
      </c>
      <c r="F32" s="14">
        <v>7</v>
      </c>
      <c r="G32" s="49">
        <f t="shared" si="1"/>
        <v>-14.285714285714285</v>
      </c>
      <c r="H32" s="33">
        <f t="shared" si="2"/>
        <v>2.3244101809165925E-2</v>
      </c>
      <c r="I32" s="33">
        <f t="shared" si="3"/>
        <v>2.1549070311537986E-2</v>
      </c>
      <c r="J32" s="20">
        <v>245</v>
      </c>
      <c r="K32" s="14">
        <v>356</v>
      </c>
      <c r="L32" s="49">
        <f t="shared" si="4"/>
        <v>-31.179775280898873</v>
      </c>
      <c r="M32" s="33">
        <f t="shared" si="5"/>
        <v>7.407877748851778E-2</v>
      </c>
      <c r="N32" s="34">
        <f t="shared" si="6"/>
        <v>0.10335767271038078</v>
      </c>
    </row>
    <row r="33" spans="1:14" hidden="1" outlineLevel="1" x14ac:dyDescent="0.25">
      <c r="A33" s="36"/>
      <c r="B33" s="50" t="s">
        <v>42</v>
      </c>
      <c r="C33" s="42">
        <f t="shared" si="0"/>
        <v>-43.362831858407077</v>
      </c>
      <c r="D33" s="48"/>
      <c r="E33" s="20">
        <v>12</v>
      </c>
      <c r="F33" s="14">
        <v>30</v>
      </c>
      <c r="G33" s="49">
        <f t="shared" si="1"/>
        <v>-60</v>
      </c>
      <c r="H33" s="33">
        <f t="shared" si="2"/>
        <v>4.648820361833185E-2</v>
      </c>
      <c r="I33" s="33">
        <f t="shared" si="3"/>
        <v>9.2353158478019948E-2</v>
      </c>
      <c r="J33" s="20">
        <v>192</v>
      </c>
      <c r="K33" s="14">
        <v>339</v>
      </c>
      <c r="L33" s="49">
        <f t="shared" si="4"/>
        <v>-43.362831858407077</v>
      </c>
      <c r="M33" s="33">
        <f t="shared" si="5"/>
        <v>5.8053572562430267E-2</v>
      </c>
      <c r="N33" s="34">
        <f t="shared" si="6"/>
        <v>9.8422053507918758E-2</v>
      </c>
    </row>
    <row r="34" spans="1:14" hidden="1" outlineLevel="1" x14ac:dyDescent="0.25">
      <c r="A34" s="36"/>
      <c r="B34" s="50" t="s">
        <v>43</v>
      </c>
      <c r="C34" s="42">
        <f t="shared" si="0"/>
        <v>-100</v>
      </c>
      <c r="D34" s="48"/>
      <c r="E34" s="20">
        <v>0</v>
      </c>
      <c r="F34" s="14">
        <v>0</v>
      </c>
      <c r="G34" s="49" t="str">
        <f t="shared" si="1"/>
        <v/>
      </c>
      <c r="H34" s="33" t="str">
        <f t="shared" si="2"/>
        <v/>
      </c>
      <c r="I34" s="33" t="str">
        <f t="shared" si="3"/>
        <v/>
      </c>
      <c r="J34" s="20">
        <v>0</v>
      </c>
      <c r="K34" s="14">
        <v>20</v>
      </c>
      <c r="L34" s="49">
        <f t="shared" si="4"/>
        <v>-100</v>
      </c>
      <c r="M34" s="33" t="str">
        <f t="shared" si="5"/>
        <v/>
      </c>
      <c r="N34" s="34">
        <f t="shared" si="6"/>
        <v>5.8066108264258863E-3</v>
      </c>
    </row>
    <row r="35" spans="1:14" hidden="1" outlineLevel="1" x14ac:dyDescent="0.25">
      <c r="A35" s="36"/>
      <c r="B35" s="50" t="s">
        <v>44</v>
      </c>
      <c r="C35" s="42">
        <f t="shared" si="0"/>
        <v>-100</v>
      </c>
      <c r="D35" s="48"/>
      <c r="E35" s="20">
        <v>0</v>
      </c>
      <c r="F35" s="14">
        <v>0</v>
      </c>
      <c r="G35" s="49" t="str">
        <f t="shared" si="1"/>
        <v/>
      </c>
      <c r="H35" s="33" t="str">
        <f t="shared" si="2"/>
        <v/>
      </c>
      <c r="I35" s="33" t="str">
        <f t="shared" si="3"/>
        <v/>
      </c>
      <c r="J35" s="20">
        <v>0</v>
      </c>
      <c r="K35" s="14">
        <v>1</v>
      </c>
      <c r="L35" s="49">
        <f t="shared" si="4"/>
        <v>-100</v>
      </c>
      <c r="M35" s="33" t="str">
        <f t="shared" si="5"/>
        <v/>
      </c>
      <c r="N35" s="34">
        <f t="shared" si="6"/>
        <v>2.9033054132129432E-4</v>
      </c>
    </row>
    <row r="36" spans="1:14" collapsed="1" x14ac:dyDescent="0.25">
      <c r="A36" s="36" t="s">
        <v>45</v>
      </c>
      <c r="B36" s="1" t="s">
        <v>46</v>
      </c>
      <c r="C36" s="42">
        <f t="shared" si="0"/>
        <v>2.0376323751891077</v>
      </c>
      <c r="D36" s="48"/>
      <c r="E36" s="20">
        <v>1907</v>
      </c>
      <c r="F36" s="14">
        <v>2217</v>
      </c>
      <c r="G36" s="49">
        <f t="shared" si="1"/>
        <v>-13.982859720342805</v>
      </c>
      <c r="H36" s="33">
        <f t="shared" si="2"/>
        <v>7.3877503583465689</v>
      </c>
      <c r="I36" s="33">
        <f t="shared" si="3"/>
        <v>6.824898411525675</v>
      </c>
      <c r="J36" s="20">
        <v>21583</v>
      </c>
      <c r="K36" s="14">
        <v>21152</v>
      </c>
      <c r="L36" s="49">
        <f t="shared" si="4"/>
        <v>2.0376323751891077</v>
      </c>
      <c r="M36" s="33">
        <f t="shared" si="5"/>
        <v>6.5258867532027738</v>
      </c>
      <c r="N36" s="34">
        <f t="shared" si="6"/>
        <v>6.1410716100280167</v>
      </c>
    </row>
    <row r="37" spans="1:14" hidden="1" outlineLevel="1" x14ac:dyDescent="0.25">
      <c r="A37" s="36"/>
      <c r="B37" s="50" t="s">
        <v>47</v>
      </c>
      <c r="C37" s="42">
        <f t="shared" si="0"/>
        <v>71.645394963780618</v>
      </c>
      <c r="D37" s="48"/>
      <c r="E37" s="20">
        <v>501</v>
      </c>
      <c r="F37" s="14">
        <v>383</v>
      </c>
      <c r="G37" s="49">
        <f t="shared" si="1"/>
        <v>30.809399477806785</v>
      </c>
      <c r="H37" s="33">
        <f t="shared" si="2"/>
        <v>1.9408825010653545</v>
      </c>
      <c r="I37" s="33">
        <f t="shared" si="3"/>
        <v>1.1790419899027214</v>
      </c>
      <c r="J37" s="20">
        <v>4976</v>
      </c>
      <c r="K37" s="14">
        <v>2899</v>
      </c>
      <c r="L37" s="49">
        <f t="shared" si="4"/>
        <v>71.645394963780618</v>
      </c>
      <c r="M37" s="33">
        <f t="shared" si="5"/>
        <v>1.5045550889096511</v>
      </c>
      <c r="N37" s="34">
        <f t="shared" si="6"/>
        <v>0.84166823929043222</v>
      </c>
    </row>
    <row r="38" spans="1:14" hidden="1" outlineLevel="1" x14ac:dyDescent="0.25">
      <c r="A38" s="36"/>
      <c r="B38" s="50" t="s">
        <v>48</v>
      </c>
      <c r="C38" s="42">
        <f t="shared" si="0"/>
        <v>-15.2497643732328</v>
      </c>
      <c r="D38" s="48"/>
      <c r="E38" s="20">
        <v>375</v>
      </c>
      <c r="F38" s="14">
        <v>675</v>
      </c>
      <c r="G38" s="49">
        <f t="shared" si="1"/>
        <v>-44.444444444444443</v>
      </c>
      <c r="H38" s="33">
        <f t="shared" si="2"/>
        <v>1.4527563630728701</v>
      </c>
      <c r="I38" s="33">
        <f t="shared" si="3"/>
        <v>2.0779460657554489</v>
      </c>
      <c r="J38" s="20">
        <v>4496</v>
      </c>
      <c r="K38" s="14">
        <v>5305</v>
      </c>
      <c r="L38" s="49">
        <f t="shared" si="4"/>
        <v>-15.2497643732328</v>
      </c>
      <c r="M38" s="33">
        <f t="shared" si="5"/>
        <v>1.3594211575035753</v>
      </c>
      <c r="N38" s="34">
        <f t="shared" si="6"/>
        <v>1.5402035217094663</v>
      </c>
    </row>
    <row r="39" spans="1:14" hidden="1" outlineLevel="1" x14ac:dyDescent="0.25">
      <c r="A39" s="36"/>
      <c r="B39" s="50" t="s">
        <v>49</v>
      </c>
      <c r="C39" s="42">
        <f t="shared" si="0"/>
        <v>34.416666666666664</v>
      </c>
      <c r="D39" s="48"/>
      <c r="E39" s="20">
        <v>448</v>
      </c>
      <c r="F39" s="14">
        <v>289</v>
      </c>
      <c r="G39" s="49">
        <f t="shared" si="1"/>
        <v>55.017301038062286</v>
      </c>
      <c r="H39" s="33">
        <f t="shared" si="2"/>
        <v>1.7355596017510557</v>
      </c>
      <c r="I39" s="33">
        <f t="shared" si="3"/>
        <v>0.88966876000492556</v>
      </c>
      <c r="J39" s="20">
        <v>3226</v>
      </c>
      <c r="K39" s="14">
        <v>2400</v>
      </c>
      <c r="L39" s="49">
        <f t="shared" si="4"/>
        <v>34.416666666666664</v>
      </c>
      <c r="M39" s="33">
        <f t="shared" si="5"/>
        <v>0.975420963991667</v>
      </c>
      <c r="N39" s="34">
        <f t="shared" si="6"/>
        <v>0.69679329917110622</v>
      </c>
    </row>
    <row r="40" spans="1:14" hidden="1" outlineLevel="1" x14ac:dyDescent="0.25">
      <c r="A40" s="36"/>
      <c r="B40" s="50" t="s">
        <v>50</v>
      </c>
      <c r="C40" s="42">
        <f t="shared" si="0"/>
        <v>-29.624060150375943</v>
      </c>
      <c r="D40" s="48"/>
      <c r="E40" s="20">
        <v>113</v>
      </c>
      <c r="F40" s="14">
        <v>182</v>
      </c>
      <c r="G40" s="49">
        <f t="shared" si="1"/>
        <v>-37.912087912087912</v>
      </c>
      <c r="H40" s="33">
        <f t="shared" si="2"/>
        <v>0.43776391740595827</v>
      </c>
      <c r="I40" s="33">
        <f t="shared" si="3"/>
        <v>0.56027582809998777</v>
      </c>
      <c r="J40" s="20">
        <v>1872</v>
      </c>
      <c r="K40" s="14">
        <v>2660</v>
      </c>
      <c r="L40" s="49">
        <f t="shared" si="4"/>
        <v>-29.624060150375943</v>
      </c>
      <c r="M40" s="33">
        <f t="shared" si="5"/>
        <v>0.56602233248369516</v>
      </c>
      <c r="N40" s="34">
        <f t="shared" si="6"/>
        <v>0.77227923991464287</v>
      </c>
    </row>
    <row r="41" spans="1:14" hidden="1" outlineLevel="1" x14ac:dyDescent="0.25">
      <c r="A41" s="36"/>
      <c r="B41" s="50" t="s">
        <v>51</v>
      </c>
      <c r="C41" s="42">
        <f t="shared" si="0"/>
        <v>-0.39414414414414412</v>
      </c>
      <c r="D41" s="48"/>
      <c r="E41" s="20">
        <v>134</v>
      </c>
      <c r="F41" s="14">
        <v>109</v>
      </c>
      <c r="G41" s="49">
        <f t="shared" si="1"/>
        <v>22.935779816513762</v>
      </c>
      <c r="H41" s="33">
        <f t="shared" si="2"/>
        <v>0.51911827373803898</v>
      </c>
      <c r="I41" s="33">
        <f t="shared" si="3"/>
        <v>0.33554980913680582</v>
      </c>
      <c r="J41" s="20">
        <v>1769</v>
      </c>
      <c r="K41" s="14">
        <v>1776</v>
      </c>
      <c r="L41" s="49">
        <f t="shared" si="4"/>
        <v>-0.39414414414414412</v>
      </c>
      <c r="M41" s="33">
        <f t="shared" si="5"/>
        <v>0.53487900970280799</v>
      </c>
      <c r="N41" s="34">
        <f t="shared" si="6"/>
        <v>0.51562704138661863</v>
      </c>
    </row>
    <row r="42" spans="1:14" hidden="1" outlineLevel="1" x14ac:dyDescent="0.25">
      <c r="A42" s="36"/>
      <c r="B42" s="50" t="s">
        <v>52</v>
      </c>
      <c r="C42" s="42">
        <f t="shared" si="0"/>
        <v>-38.334556126192219</v>
      </c>
      <c r="D42" s="48"/>
      <c r="E42" s="20">
        <v>146</v>
      </c>
      <c r="F42" s="14">
        <v>169</v>
      </c>
      <c r="G42" s="49">
        <f t="shared" si="1"/>
        <v>-13.609467455621301</v>
      </c>
      <c r="H42" s="33">
        <f t="shared" si="2"/>
        <v>0.56560647735637082</v>
      </c>
      <c r="I42" s="33">
        <f t="shared" si="3"/>
        <v>0.52025612609284577</v>
      </c>
      <c r="J42" s="20">
        <v>1681</v>
      </c>
      <c r="K42" s="14">
        <v>2726</v>
      </c>
      <c r="L42" s="49">
        <f t="shared" si="4"/>
        <v>-38.334556126192219</v>
      </c>
      <c r="M42" s="33">
        <f t="shared" si="5"/>
        <v>0.50827112227836091</v>
      </c>
      <c r="N42" s="34">
        <f t="shared" si="6"/>
        <v>0.7914410556418483</v>
      </c>
    </row>
    <row r="43" spans="1:14" hidden="1" outlineLevel="1" x14ac:dyDescent="0.25">
      <c r="A43" s="36"/>
      <c r="B43" s="50" t="s">
        <v>53</v>
      </c>
      <c r="C43" s="42">
        <f t="shared" si="0"/>
        <v>328.57142857142856</v>
      </c>
      <c r="D43" s="48"/>
      <c r="E43" s="20">
        <v>107</v>
      </c>
      <c r="F43" s="14">
        <v>153</v>
      </c>
      <c r="G43" s="49">
        <f t="shared" si="1"/>
        <v>-30.065359477124183</v>
      </c>
      <c r="H43" s="33">
        <f t="shared" si="2"/>
        <v>0.4145198155967923</v>
      </c>
      <c r="I43" s="33">
        <f t="shared" si="3"/>
        <v>0.47100110823790176</v>
      </c>
      <c r="J43" s="20">
        <v>1440</v>
      </c>
      <c r="K43" s="14">
        <v>336</v>
      </c>
      <c r="L43" s="49">
        <f t="shared" si="4"/>
        <v>328.57142857142856</v>
      </c>
      <c r="M43" s="33">
        <f t="shared" si="5"/>
        <v>0.43540179421822695</v>
      </c>
      <c r="N43" s="34">
        <f t="shared" si="6"/>
        <v>9.7551061883954876E-2</v>
      </c>
    </row>
    <row r="44" spans="1:14" hidden="1" outlineLevel="1" x14ac:dyDescent="0.25">
      <c r="A44" s="36"/>
      <c r="B44" s="50" t="s">
        <v>54</v>
      </c>
      <c r="C44" s="42">
        <f t="shared" si="0"/>
        <v>-17.100371747211895</v>
      </c>
      <c r="D44" s="48"/>
      <c r="E44" s="20">
        <v>46</v>
      </c>
      <c r="F44" s="14">
        <v>70</v>
      </c>
      <c r="G44" s="49">
        <f t="shared" si="1"/>
        <v>-34.285714285714285</v>
      </c>
      <c r="H44" s="33">
        <f t="shared" si="2"/>
        <v>0.17820478053693875</v>
      </c>
      <c r="I44" s="33">
        <f t="shared" si="3"/>
        <v>0.21549070311537988</v>
      </c>
      <c r="J44" s="20">
        <v>669</v>
      </c>
      <c r="K44" s="14">
        <v>807</v>
      </c>
      <c r="L44" s="49">
        <f t="shared" si="4"/>
        <v>-17.100371747211895</v>
      </c>
      <c r="M44" s="33">
        <f t="shared" si="5"/>
        <v>0.20228041689721796</v>
      </c>
      <c r="N44" s="34">
        <f t="shared" si="6"/>
        <v>0.23429674684628449</v>
      </c>
    </row>
    <row r="45" spans="1:14" hidden="1" outlineLevel="1" x14ac:dyDescent="0.25">
      <c r="A45" s="36"/>
      <c r="B45" s="50" t="s">
        <v>55</v>
      </c>
      <c r="C45" s="42">
        <f t="shared" si="0"/>
        <v>-22.222222222222221</v>
      </c>
      <c r="D45" s="48"/>
      <c r="E45" s="20">
        <v>27</v>
      </c>
      <c r="F45" s="14">
        <v>46</v>
      </c>
      <c r="G45" s="49">
        <f t="shared" si="1"/>
        <v>-41.304347826086953</v>
      </c>
      <c r="H45" s="33">
        <f t="shared" si="2"/>
        <v>0.10459845814124666</v>
      </c>
      <c r="I45" s="33">
        <f t="shared" si="3"/>
        <v>0.14160817633296391</v>
      </c>
      <c r="J45" s="20">
        <v>658</v>
      </c>
      <c r="K45" s="14">
        <v>846</v>
      </c>
      <c r="L45" s="49">
        <f t="shared" si="4"/>
        <v>-22.222222222222221</v>
      </c>
      <c r="M45" s="33">
        <f t="shared" si="5"/>
        <v>0.19895443096916207</v>
      </c>
      <c r="N45" s="34">
        <f t="shared" si="6"/>
        <v>0.24561963795781497</v>
      </c>
    </row>
    <row r="46" spans="1:14" hidden="1" outlineLevel="1" x14ac:dyDescent="0.25">
      <c r="A46" s="36"/>
      <c r="B46" s="50" t="s">
        <v>56</v>
      </c>
      <c r="C46" s="42">
        <f t="shared" si="0"/>
        <v>-52.968036529680361</v>
      </c>
      <c r="D46" s="48"/>
      <c r="E46" s="20">
        <v>5</v>
      </c>
      <c r="F46" s="14">
        <v>44</v>
      </c>
      <c r="G46" s="49">
        <f t="shared" si="1"/>
        <v>-88.63636363636364</v>
      </c>
      <c r="H46" s="33">
        <f t="shared" si="2"/>
        <v>1.9370084840971604E-2</v>
      </c>
      <c r="I46" s="33">
        <f t="shared" si="3"/>
        <v>0.13545129910109593</v>
      </c>
      <c r="J46" s="20">
        <v>309</v>
      </c>
      <c r="K46" s="14">
        <v>657</v>
      </c>
      <c r="L46" s="49">
        <f t="shared" si="4"/>
        <v>-52.968036529680361</v>
      </c>
      <c r="M46" s="33">
        <f t="shared" si="5"/>
        <v>9.3429968342661221E-2</v>
      </c>
      <c r="N46" s="34">
        <f t="shared" si="6"/>
        <v>0.19074716564809036</v>
      </c>
    </row>
    <row r="47" spans="1:14" hidden="1" outlineLevel="1" x14ac:dyDescent="0.25">
      <c r="A47" s="36"/>
      <c r="B47" s="50" t="s">
        <v>57</v>
      </c>
      <c r="C47" s="42">
        <f t="shared" si="0"/>
        <v>-60.571428571428577</v>
      </c>
      <c r="D47" s="48"/>
      <c r="E47" s="20">
        <v>2</v>
      </c>
      <c r="F47" s="14">
        <v>61</v>
      </c>
      <c r="G47" s="49">
        <f t="shared" si="1"/>
        <v>-96.721311475409834</v>
      </c>
      <c r="H47" s="33">
        <f t="shared" si="2"/>
        <v>7.7480339363886408E-3</v>
      </c>
      <c r="I47" s="33">
        <f t="shared" si="3"/>
        <v>0.18778475557197388</v>
      </c>
      <c r="J47" s="20">
        <v>276</v>
      </c>
      <c r="K47" s="14">
        <v>700</v>
      </c>
      <c r="L47" s="49">
        <f t="shared" si="4"/>
        <v>-60.571428571428577</v>
      </c>
      <c r="M47" s="33">
        <f t="shared" si="5"/>
        <v>8.3452010558493508E-2</v>
      </c>
      <c r="N47" s="34">
        <f t="shared" si="6"/>
        <v>0.20323137892490603</v>
      </c>
    </row>
    <row r="48" spans="1:14" hidden="1" outlineLevel="1" x14ac:dyDescent="0.25">
      <c r="A48" s="36"/>
      <c r="B48" s="50" t="s">
        <v>58</v>
      </c>
      <c r="C48" s="42">
        <f t="shared" si="0"/>
        <v>427.50000000000006</v>
      </c>
      <c r="D48" s="48"/>
      <c r="E48" s="20">
        <v>3</v>
      </c>
      <c r="F48" s="14">
        <v>36</v>
      </c>
      <c r="G48" s="49">
        <f t="shared" si="1"/>
        <v>-91.666666666666657</v>
      </c>
      <c r="H48" s="33">
        <f t="shared" si="2"/>
        <v>1.1622050904582962E-2</v>
      </c>
      <c r="I48" s="33">
        <f t="shared" si="3"/>
        <v>0.11082379017362395</v>
      </c>
      <c r="J48" s="20">
        <v>211</v>
      </c>
      <c r="K48" s="14">
        <v>40</v>
      </c>
      <c r="L48" s="49">
        <f t="shared" si="4"/>
        <v>427.50000000000006</v>
      </c>
      <c r="M48" s="33">
        <f t="shared" si="5"/>
        <v>6.3798457347254103E-2</v>
      </c>
      <c r="N48" s="34">
        <f t="shared" si="6"/>
        <v>1.1613221652851773E-2</v>
      </c>
    </row>
    <row r="49" spans="1:14" collapsed="1" x14ac:dyDescent="0.25">
      <c r="A49" s="36" t="s">
        <v>59</v>
      </c>
      <c r="B49" s="1" t="s">
        <v>60</v>
      </c>
      <c r="C49" s="42">
        <f t="shared" si="0"/>
        <v>-1.677965286792634</v>
      </c>
      <c r="D49" s="48"/>
      <c r="E49" s="20">
        <v>1734</v>
      </c>
      <c r="F49" s="14">
        <v>2029</v>
      </c>
      <c r="G49" s="49">
        <f t="shared" si="1"/>
        <v>-14.539181862986695</v>
      </c>
      <c r="H49" s="33">
        <f t="shared" si="2"/>
        <v>6.7175454228489517</v>
      </c>
      <c r="I49" s="33">
        <f t="shared" si="3"/>
        <v>6.2461519517300825</v>
      </c>
      <c r="J49" s="20">
        <v>20450</v>
      </c>
      <c r="K49" s="14">
        <v>20799</v>
      </c>
      <c r="L49" s="49">
        <f t="shared" si="4"/>
        <v>-1.677965286792634</v>
      </c>
      <c r="M49" s="33">
        <f t="shared" si="5"/>
        <v>6.1833102026130158</v>
      </c>
      <c r="N49" s="34">
        <f t="shared" si="6"/>
        <v>6.0385849289416003</v>
      </c>
    </row>
    <row r="50" spans="1:14" hidden="1" outlineLevel="1" x14ac:dyDescent="0.25">
      <c r="A50" s="36"/>
      <c r="B50" s="50" t="s">
        <v>61</v>
      </c>
      <c r="C50" s="42">
        <f t="shared" si="0"/>
        <v>-9.946902654867257</v>
      </c>
      <c r="D50" s="48"/>
      <c r="E50" s="20">
        <v>424</v>
      </c>
      <c r="F50" s="14">
        <v>585</v>
      </c>
      <c r="G50" s="49">
        <f t="shared" si="1"/>
        <v>-27.521367521367523</v>
      </c>
      <c r="H50" s="33">
        <f t="shared" si="2"/>
        <v>1.6425831945143921</v>
      </c>
      <c r="I50" s="33">
        <f t="shared" si="3"/>
        <v>1.8008865903213891</v>
      </c>
      <c r="J50" s="20">
        <v>5088</v>
      </c>
      <c r="K50" s="14">
        <v>5650</v>
      </c>
      <c r="L50" s="49">
        <f t="shared" si="4"/>
        <v>-9.946902654867257</v>
      </c>
      <c r="M50" s="33">
        <f t="shared" si="5"/>
        <v>1.538419672904402</v>
      </c>
      <c r="N50" s="34">
        <f t="shared" si="6"/>
        <v>1.6403675584653128</v>
      </c>
    </row>
    <row r="51" spans="1:14" hidden="1" outlineLevel="1" x14ac:dyDescent="0.25">
      <c r="A51" s="36"/>
      <c r="B51" s="50" t="s">
        <v>62</v>
      </c>
      <c r="C51" s="42">
        <f t="shared" si="0"/>
        <v>-2.6557507987220448</v>
      </c>
      <c r="D51" s="48"/>
      <c r="E51" s="20">
        <v>522</v>
      </c>
      <c r="F51" s="14">
        <v>550</v>
      </c>
      <c r="G51" s="49">
        <f t="shared" si="1"/>
        <v>-5.0909090909090908</v>
      </c>
      <c r="H51" s="33">
        <f t="shared" si="2"/>
        <v>2.0222368573974356</v>
      </c>
      <c r="I51" s="33">
        <f t="shared" si="3"/>
        <v>1.6931412387636993</v>
      </c>
      <c r="J51" s="20">
        <v>4875</v>
      </c>
      <c r="K51" s="14">
        <v>5008</v>
      </c>
      <c r="L51" s="49">
        <f t="shared" si="4"/>
        <v>-2.6557507987220448</v>
      </c>
      <c r="M51" s="33">
        <f t="shared" si="5"/>
        <v>1.4740164908429561</v>
      </c>
      <c r="N51" s="34">
        <f t="shared" si="6"/>
        <v>1.4539753509370419</v>
      </c>
    </row>
    <row r="52" spans="1:14" hidden="1" outlineLevel="1" x14ac:dyDescent="0.25">
      <c r="A52" s="36"/>
      <c r="B52" s="50" t="s">
        <v>63</v>
      </c>
      <c r="C52" s="42">
        <f t="shared" si="0"/>
        <v>24.702774108322327</v>
      </c>
      <c r="D52" s="48"/>
      <c r="E52" s="20">
        <v>358</v>
      </c>
      <c r="F52" s="14">
        <v>180</v>
      </c>
      <c r="G52" s="49">
        <f t="shared" si="1"/>
        <v>98.888888888888886</v>
      </c>
      <c r="H52" s="33">
        <f t="shared" si="2"/>
        <v>1.3868980746135668</v>
      </c>
      <c r="I52" s="33">
        <f t="shared" si="3"/>
        <v>0.55411895086811969</v>
      </c>
      <c r="J52" s="20">
        <v>3776</v>
      </c>
      <c r="K52" s="14">
        <v>3028</v>
      </c>
      <c r="L52" s="49">
        <f t="shared" si="4"/>
        <v>24.702774108322327</v>
      </c>
      <c r="M52" s="33">
        <f t="shared" si="5"/>
        <v>1.1417202603944621</v>
      </c>
      <c r="N52" s="34">
        <f t="shared" si="6"/>
        <v>0.87912087912087911</v>
      </c>
    </row>
    <row r="53" spans="1:14" hidden="1" outlineLevel="1" x14ac:dyDescent="0.25">
      <c r="A53" s="36"/>
      <c r="B53" s="50" t="s">
        <v>64</v>
      </c>
      <c r="C53" s="42">
        <f t="shared" si="0"/>
        <v>20.574671869457255</v>
      </c>
      <c r="D53" s="48"/>
      <c r="E53" s="20">
        <v>262</v>
      </c>
      <c r="F53" s="14">
        <v>282</v>
      </c>
      <c r="G53" s="49">
        <f t="shared" si="1"/>
        <v>-7.0921985815602842</v>
      </c>
      <c r="H53" s="33">
        <f t="shared" si="2"/>
        <v>1.0149924456669119</v>
      </c>
      <c r="I53" s="33">
        <f t="shared" si="3"/>
        <v>0.86811968969338749</v>
      </c>
      <c r="J53" s="20">
        <v>3399</v>
      </c>
      <c r="K53" s="14">
        <v>2819</v>
      </c>
      <c r="L53" s="49">
        <f t="shared" si="4"/>
        <v>20.574671869457255</v>
      </c>
      <c r="M53" s="33">
        <f t="shared" si="5"/>
        <v>1.0277296517692733</v>
      </c>
      <c r="N53" s="34">
        <f t="shared" si="6"/>
        <v>0.81844179598472866</v>
      </c>
    </row>
    <row r="54" spans="1:14" hidden="1" outlineLevel="1" x14ac:dyDescent="0.25">
      <c r="A54" s="36"/>
      <c r="B54" s="50" t="s">
        <v>65</v>
      </c>
      <c r="C54" s="42">
        <f t="shared" si="0"/>
        <v>-32.796032238065713</v>
      </c>
      <c r="D54" s="48"/>
      <c r="E54" s="20">
        <v>0</v>
      </c>
      <c r="F54" s="14">
        <v>198</v>
      </c>
      <c r="G54" s="49">
        <f t="shared" si="1"/>
        <v>-100</v>
      </c>
      <c r="H54" s="33" t="str">
        <f t="shared" si="2"/>
        <v/>
      </c>
      <c r="I54" s="33">
        <f t="shared" si="3"/>
        <v>0.60953084595493168</v>
      </c>
      <c r="J54" s="20">
        <v>1084</v>
      </c>
      <c r="K54" s="14">
        <v>1613</v>
      </c>
      <c r="L54" s="49">
        <f t="shared" si="4"/>
        <v>-32.796032238065713</v>
      </c>
      <c r="M54" s="33">
        <f t="shared" si="5"/>
        <v>0.32776079509205419</v>
      </c>
      <c r="N54" s="34">
        <f t="shared" si="6"/>
        <v>0.46830316315124765</v>
      </c>
    </row>
    <row r="55" spans="1:14" hidden="1" outlineLevel="1" x14ac:dyDescent="0.25">
      <c r="A55" s="36"/>
      <c r="B55" s="50" t="s">
        <v>66</v>
      </c>
      <c r="C55" s="42">
        <f t="shared" si="0"/>
        <v>70.622568093385212</v>
      </c>
      <c r="D55" s="48"/>
      <c r="E55" s="20">
        <v>92</v>
      </c>
      <c r="F55" s="14">
        <v>72</v>
      </c>
      <c r="G55" s="49">
        <f t="shared" si="1"/>
        <v>27.777777777777779</v>
      </c>
      <c r="H55" s="33">
        <f t="shared" si="2"/>
        <v>0.3564095610738775</v>
      </c>
      <c r="I55" s="33">
        <f t="shared" si="3"/>
        <v>0.22164758034724791</v>
      </c>
      <c r="J55" s="20">
        <v>877</v>
      </c>
      <c r="K55" s="14">
        <v>514</v>
      </c>
      <c r="L55" s="49">
        <f t="shared" si="4"/>
        <v>70.622568093385212</v>
      </c>
      <c r="M55" s="33">
        <f t="shared" si="5"/>
        <v>0.26517178717318407</v>
      </c>
      <c r="N55" s="34">
        <f t="shared" si="6"/>
        <v>0.14922989823914526</v>
      </c>
    </row>
    <row r="56" spans="1:14" hidden="1" outlineLevel="1" x14ac:dyDescent="0.25">
      <c r="A56" s="36"/>
      <c r="B56" s="50" t="s">
        <v>67</v>
      </c>
      <c r="C56" s="42">
        <f t="shared" si="0"/>
        <v>-26.771653543307089</v>
      </c>
      <c r="D56" s="48"/>
      <c r="E56" s="20">
        <v>49</v>
      </c>
      <c r="F56" s="14">
        <v>45</v>
      </c>
      <c r="G56" s="49">
        <f t="shared" si="1"/>
        <v>8.8888888888888893</v>
      </c>
      <c r="H56" s="33">
        <f t="shared" si="2"/>
        <v>0.18982683144152171</v>
      </c>
      <c r="I56" s="33">
        <f t="shared" si="3"/>
        <v>0.13852973771702992</v>
      </c>
      <c r="J56" s="20">
        <v>558</v>
      </c>
      <c r="K56" s="14">
        <v>762</v>
      </c>
      <c r="L56" s="49">
        <f t="shared" si="4"/>
        <v>-26.771653543307089</v>
      </c>
      <c r="M56" s="33">
        <f t="shared" si="5"/>
        <v>0.16871819525956297</v>
      </c>
      <c r="N56" s="34">
        <f t="shared" si="6"/>
        <v>0.22123187248682627</v>
      </c>
    </row>
    <row r="57" spans="1:14" hidden="1" outlineLevel="1" x14ac:dyDescent="0.25">
      <c r="A57" s="36"/>
      <c r="B57" s="50" t="s">
        <v>68</v>
      </c>
      <c r="C57" s="42">
        <f t="shared" si="0"/>
        <v>-63.221601489757916</v>
      </c>
      <c r="D57" s="48"/>
      <c r="E57" s="20">
        <v>3</v>
      </c>
      <c r="F57" s="14">
        <v>83</v>
      </c>
      <c r="G57" s="49">
        <f t="shared" si="1"/>
        <v>-96.385542168674704</v>
      </c>
      <c r="H57" s="33">
        <f t="shared" si="2"/>
        <v>1.1622050904582962E-2</v>
      </c>
      <c r="I57" s="33">
        <f t="shared" si="3"/>
        <v>0.25551040512252182</v>
      </c>
      <c r="J57" s="20">
        <v>395</v>
      </c>
      <c r="K57" s="14">
        <v>1074</v>
      </c>
      <c r="L57" s="49">
        <f t="shared" si="4"/>
        <v>-63.221601489757916</v>
      </c>
      <c r="M57" s="33">
        <f t="shared" si="5"/>
        <v>0.11943313105291643</v>
      </c>
      <c r="N57" s="34">
        <f t="shared" si="6"/>
        <v>0.31181500137907009</v>
      </c>
    </row>
    <row r="58" spans="1:14" hidden="1" outlineLevel="1" x14ac:dyDescent="0.25">
      <c r="A58" s="36"/>
      <c r="B58" s="50" t="s">
        <v>69</v>
      </c>
      <c r="C58" s="42">
        <f t="shared" si="0"/>
        <v>19.008264462809919</v>
      </c>
      <c r="D58" s="48"/>
      <c r="E58" s="20">
        <v>13</v>
      </c>
      <c r="F58" s="14">
        <v>31</v>
      </c>
      <c r="G58" s="49">
        <f t="shared" si="1"/>
        <v>-58.064516129032263</v>
      </c>
      <c r="H58" s="33">
        <f t="shared" si="2"/>
        <v>5.0362220586526167E-2</v>
      </c>
      <c r="I58" s="33">
        <f t="shared" si="3"/>
        <v>9.5431597093953949E-2</v>
      </c>
      <c r="J58" s="20">
        <v>288</v>
      </c>
      <c r="K58" s="14">
        <v>242</v>
      </c>
      <c r="L58" s="49">
        <f t="shared" si="4"/>
        <v>19.008264462809919</v>
      </c>
      <c r="M58" s="33">
        <f t="shared" si="5"/>
        <v>8.70803588436454E-2</v>
      </c>
      <c r="N58" s="34">
        <f t="shared" si="6"/>
        <v>7.0259990999753219E-2</v>
      </c>
    </row>
    <row r="59" spans="1:14" hidden="1" outlineLevel="1" x14ac:dyDescent="0.25">
      <c r="A59" s="36"/>
      <c r="B59" s="50" t="s">
        <v>70</v>
      </c>
      <c r="C59" s="42">
        <f t="shared" si="0"/>
        <v>38.805970149253731</v>
      </c>
      <c r="D59" s="48"/>
      <c r="E59" s="20">
        <v>5</v>
      </c>
      <c r="F59" s="14">
        <v>2</v>
      </c>
      <c r="G59" s="49">
        <f t="shared" si="1"/>
        <v>150</v>
      </c>
      <c r="H59" s="33">
        <f t="shared" si="2"/>
        <v>1.9370084840971604E-2</v>
      </c>
      <c r="I59" s="33">
        <f t="shared" si="3"/>
        <v>6.156877231867996E-3</v>
      </c>
      <c r="J59" s="20">
        <v>93</v>
      </c>
      <c r="K59" s="14">
        <v>67</v>
      </c>
      <c r="L59" s="49">
        <f t="shared" si="4"/>
        <v>38.805970149253731</v>
      </c>
      <c r="M59" s="33">
        <f t="shared" si="5"/>
        <v>2.811969920992716E-2</v>
      </c>
      <c r="N59" s="34">
        <f t="shared" si="6"/>
        <v>1.9452146268526718E-2</v>
      </c>
    </row>
    <row r="60" spans="1:14" hidden="1" outlineLevel="1" x14ac:dyDescent="0.25">
      <c r="A60" s="36"/>
      <c r="B60" s="50" t="s">
        <v>71</v>
      </c>
      <c r="C60" s="42">
        <f t="shared" si="0"/>
        <v>-25</v>
      </c>
      <c r="D60" s="48"/>
      <c r="E60" s="20">
        <v>1</v>
      </c>
      <c r="F60" s="14">
        <v>0</v>
      </c>
      <c r="G60" s="49" t="str">
        <f t="shared" si="1"/>
        <v/>
      </c>
      <c r="H60" s="33">
        <f t="shared" si="2"/>
        <v>3.8740169681943204E-3</v>
      </c>
      <c r="I60" s="33" t="str">
        <f t="shared" si="3"/>
        <v/>
      </c>
      <c r="J60" s="20">
        <v>12</v>
      </c>
      <c r="K60" s="14">
        <v>16</v>
      </c>
      <c r="L60" s="49">
        <f t="shared" si="4"/>
        <v>-25</v>
      </c>
      <c r="M60" s="33">
        <f t="shared" si="5"/>
        <v>3.6283482851518917E-3</v>
      </c>
      <c r="N60" s="34">
        <f t="shared" si="6"/>
        <v>4.645288661140709E-3</v>
      </c>
    </row>
    <row r="61" spans="1:14" hidden="1" outlineLevel="1" x14ac:dyDescent="0.25">
      <c r="A61" s="36"/>
      <c r="B61" s="50" t="s">
        <v>72</v>
      </c>
      <c r="C61" s="42">
        <f t="shared" si="0"/>
        <v>-16.666666666666664</v>
      </c>
      <c r="D61" s="48"/>
      <c r="E61" s="20">
        <v>5</v>
      </c>
      <c r="F61" s="14">
        <v>1</v>
      </c>
      <c r="G61" s="49">
        <f t="shared" si="1"/>
        <v>400</v>
      </c>
      <c r="H61" s="33">
        <f t="shared" si="2"/>
        <v>1.9370084840971604E-2</v>
      </c>
      <c r="I61" s="33">
        <f t="shared" si="3"/>
        <v>3.078438615933998E-3</v>
      </c>
      <c r="J61" s="20">
        <v>5</v>
      </c>
      <c r="K61" s="14">
        <v>6</v>
      </c>
      <c r="L61" s="49">
        <f t="shared" si="4"/>
        <v>-16.666666666666664</v>
      </c>
      <c r="M61" s="33">
        <f t="shared" si="5"/>
        <v>1.5118117854799548E-3</v>
      </c>
      <c r="N61" s="34">
        <f t="shared" si="6"/>
        <v>1.7419832479277659E-3</v>
      </c>
    </row>
    <row r="62" spans="1:14" collapsed="1" x14ac:dyDescent="0.25">
      <c r="A62" s="36" t="s">
        <v>73</v>
      </c>
      <c r="B62" s="1" t="s">
        <v>74</v>
      </c>
      <c r="C62" s="42">
        <f t="shared" si="0"/>
        <v>-5.8159459731881862</v>
      </c>
      <c r="D62" s="48"/>
      <c r="E62" s="20">
        <v>1832</v>
      </c>
      <c r="F62" s="14">
        <v>1797</v>
      </c>
      <c r="G62" s="49">
        <f t="shared" si="1"/>
        <v>1.9476905954368393</v>
      </c>
      <c r="H62" s="33">
        <f t="shared" si="2"/>
        <v>7.0971990857319946</v>
      </c>
      <c r="I62" s="33">
        <f t="shared" si="3"/>
        <v>5.5319541928333953</v>
      </c>
      <c r="J62" s="20">
        <v>18688</v>
      </c>
      <c r="K62" s="14">
        <v>19842</v>
      </c>
      <c r="L62" s="49">
        <f t="shared" si="4"/>
        <v>-5.8159459731881862</v>
      </c>
      <c r="M62" s="33">
        <f t="shared" si="5"/>
        <v>5.6505477294098796</v>
      </c>
      <c r="N62" s="34">
        <f t="shared" si="6"/>
        <v>5.7607386008971213</v>
      </c>
    </row>
    <row r="63" spans="1:14" hidden="1" outlineLevel="1" x14ac:dyDescent="0.25">
      <c r="A63" s="36"/>
      <c r="B63" s="50" t="s">
        <v>75</v>
      </c>
      <c r="C63" s="42">
        <f t="shared" si="0"/>
        <v>-24.369477911646587</v>
      </c>
      <c r="D63" s="48"/>
      <c r="E63" s="20">
        <v>417</v>
      </c>
      <c r="F63" s="14">
        <v>381</v>
      </c>
      <c r="G63" s="49">
        <f t="shared" si="1"/>
        <v>9.4488188976377945</v>
      </c>
      <c r="H63" s="33">
        <f t="shared" si="2"/>
        <v>1.6154650757370319</v>
      </c>
      <c r="I63" s="33">
        <f t="shared" si="3"/>
        <v>1.1728851126708533</v>
      </c>
      <c r="J63" s="20">
        <v>4708</v>
      </c>
      <c r="K63" s="14">
        <v>6225</v>
      </c>
      <c r="L63" s="49">
        <f t="shared" si="4"/>
        <v>-24.369477911646587</v>
      </c>
      <c r="M63" s="33">
        <f t="shared" si="5"/>
        <v>1.4235219772079255</v>
      </c>
      <c r="N63" s="34">
        <f t="shared" si="6"/>
        <v>1.807307619725057</v>
      </c>
    </row>
    <row r="64" spans="1:14" hidden="1" outlineLevel="1" x14ac:dyDescent="0.25">
      <c r="A64" s="36"/>
      <c r="B64" s="50" t="s">
        <v>76</v>
      </c>
      <c r="C64" s="42">
        <f t="shared" si="0"/>
        <v>-1.3167176110980485</v>
      </c>
      <c r="D64" s="48"/>
      <c r="E64" s="20">
        <v>458</v>
      </c>
      <c r="F64" s="14">
        <v>478</v>
      </c>
      <c r="G64" s="49">
        <f t="shared" si="1"/>
        <v>-4.1841004184100417</v>
      </c>
      <c r="H64" s="33">
        <f t="shared" si="2"/>
        <v>1.7742997714329987</v>
      </c>
      <c r="I64" s="33">
        <f t="shared" si="3"/>
        <v>1.4714936584164511</v>
      </c>
      <c r="J64" s="20">
        <v>4197</v>
      </c>
      <c r="K64" s="14">
        <v>4253</v>
      </c>
      <c r="L64" s="49">
        <f t="shared" si="4"/>
        <v>-1.3167176110980485</v>
      </c>
      <c r="M64" s="33">
        <f t="shared" si="5"/>
        <v>1.2690148127318741</v>
      </c>
      <c r="N64" s="34">
        <f t="shared" si="6"/>
        <v>1.2347757922394647</v>
      </c>
    </row>
    <row r="65" spans="1:14" hidden="1" outlineLevel="1" x14ac:dyDescent="0.25">
      <c r="A65" s="36"/>
      <c r="B65" s="50" t="s">
        <v>77</v>
      </c>
      <c r="C65" s="42">
        <f t="shared" si="0"/>
        <v>-13.577235772357724</v>
      </c>
      <c r="D65" s="48"/>
      <c r="E65" s="20">
        <v>297</v>
      </c>
      <c r="F65" s="14">
        <v>245</v>
      </c>
      <c r="G65" s="49">
        <f t="shared" si="1"/>
        <v>21.224489795918366</v>
      </c>
      <c r="H65" s="33">
        <f t="shared" si="2"/>
        <v>1.1505830395537133</v>
      </c>
      <c r="I65" s="33">
        <f t="shared" si="3"/>
        <v>0.75421746090382957</v>
      </c>
      <c r="J65" s="20">
        <v>2126</v>
      </c>
      <c r="K65" s="14">
        <v>2460</v>
      </c>
      <c r="L65" s="49">
        <f t="shared" si="4"/>
        <v>-13.577235772357724</v>
      </c>
      <c r="M65" s="33">
        <f t="shared" si="5"/>
        <v>0.64282237118607688</v>
      </c>
      <c r="N65" s="34">
        <f t="shared" si="6"/>
        <v>0.71421313165038403</v>
      </c>
    </row>
    <row r="66" spans="1:14" hidden="1" outlineLevel="1" x14ac:dyDescent="0.25">
      <c r="A66" s="36"/>
      <c r="B66" s="50" t="s">
        <v>78</v>
      </c>
      <c r="C66" s="42">
        <f t="shared" si="0"/>
        <v>5.5704697986577179</v>
      </c>
      <c r="D66" s="48"/>
      <c r="E66" s="20">
        <v>155</v>
      </c>
      <c r="F66" s="14">
        <v>105</v>
      </c>
      <c r="G66" s="49">
        <f t="shared" si="1"/>
        <v>47.619047619047613</v>
      </c>
      <c r="H66" s="33">
        <f t="shared" si="2"/>
        <v>0.60047263007011964</v>
      </c>
      <c r="I66" s="33">
        <f t="shared" si="3"/>
        <v>0.32323605467306982</v>
      </c>
      <c r="J66" s="20">
        <v>1573</v>
      </c>
      <c r="K66" s="14">
        <v>1490</v>
      </c>
      <c r="L66" s="49">
        <f t="shared" si="4"/>
        <v>5.5704697986577179</v>
      </c>
      <c r="M66" s="33">
        <f t="shared" si="5"/>
        <v>0.47561598771199376</v>
      </c>
      <c r="N66" s="34">
        <f t="shared" si="6"/>
        <v>0.4325925065687285</v>
      </c>
    </row>
    <row r="67" spans="1:14" hidden="1" outlineLevel="1" x14ac:dyDescent="0.25">
      <c r="A67" s="36"/>
      <c r="B67" s="50" t="s">
        <v>79</v>
      </c>
      <c r="C67" s="42">
        <f t="shared" si="0"/>
        <v>-16.848567530695771</v>
      </c>
      <c r="D67" s="48"/>
      <c r="E67" s="20">
        <v>122</v>
      </c>
      <c r="F67" s="14">
        <v>147</v>
      </c>
      <c r="G67" s="49">
        <f t="shared" si="1"/>
        <v>-17.006802721088434</v>
      </c>
      <c r="H67" s="33">
        <f t="shared" si="2"/>
        <v>0.47263007011970709</v>
      </c>
      <c r="I67" s="33">
        <f t="shared" si="3"/>
        <v>0.45253047654229778</v>
      </c>
      <c r="J67" s="20">
        <v>1219</v>
      </c>
      <c r="K67" s="14">
        <v>1466</v>
      </c>
      <c r="L67" s="49">
        <f t="shared" si="4"/>
        <v>-16.848567530695771</v>
      </c>
      <c r="M67" s="33">
        <f t="shared" si="5"/>
        <v>0.36857971330001305</v>
      </c>
      <c r="N67" s="34">
        <f t="shared" si="6"/>
        <v>0.42562457357701744</v>
      </c>
    </row>
    <row r="68" spans="1:14" hidden="1" outlineLevel="1" x14ac:dyDescent="0.25">
      <c r="A68" s="36"/>
      <c r="B68" s="50" t="s">
        <v>80</v>
      </c>
      <c r="C68" s="42">
        <f t="shared" si="0"/>
        <v>-9.1854419410745241</v>
      </c>
      <c r="D68" s="48"/>
      <c r="E68" s="20">
        <v>77</v>
      </c>
      <c r="F68" s="14">
        <v>151</v>
      </c>
      <c r="G68" s="49">
        <f t="shared" si="1"/>
        <v>-49.006622516556291</v>
      </c>
      <c r="H68" s="33">
        <f t="shared" si="2"/>
        <v>0.29829930655096271</v>
      </c>
      <c r="I68" s="33">
        <f t="shared" si="3"/>
        <v>0.46484423100603378</v>
      </c>
      <c r="J68" s="20">
        <v>1048</v>
      </c>
      <c r="K68" s="14">
        <v>1154</v>
      </c>
      <c r="L68" s="49">
        <f t="shared" si="4"/>
        <v>-9.1854419410745241</v>
      </c>
      <c r="M68" s="33">
        <f t="shared" si="5"/>
        <v>0.31687575023659853</v>
      </c>
      <c r="N68" s="34">
        <f t="shared" si="6"/>
        <v>0.33504144468477365</v>
      </c>
    </row>
    <row r="69" spans="1:14" hidden="1" outlineLevel="1" x14ac:dyDescent="0.25">
      <c r="A69" s="36"/>
      <c r="B69" s="50" t="s">
        <v>81</v>
      </c>
      <c r="C69" s="42">
        <f t="shared" si="0"/>
        <v>-4.5023696682464456</v>
      </c>
      <c r="D69" s="48"/>
      <c r="E69" s="20">
        <v>26</v>
      </c>
      <c r="F69" s="14">
        <v>77</v>
      </c>
      <c r="G69" s="49">
        <f t="shared" si="1"/>
        <v>-66.233766233766232</v>
      </c>
      <c r="H69" s="33">
        <f t="shared" si="2"/>
        <v>0.10072444117305233</v>
      </c>
      <c r="I69" s="33">
        <f t="shared" si="3"/>
        <v>0.23703977342691787</v>
      </c>
      <c r="J69" s="20">
        <v>806</v>
      </c>
      <c r="K69" s="14">
        <v>844</v>
      </c>
      <c r="L69" s="49">
        <f t="shared" si="4"/>
        <v>-4.5023696682464456</v>
      </c>
      <c r="M69" s="33">
        <f t="shared" si="5"/>
        <v>0.24370405981936874</v>
      </c>
      <c r="N69" s="34">
        <f t="shared" si="6"/>
        <v>0.2450389768751724</v>
      </c>
    </row>
    <row r="70" spans="1:14" hidden="1" outlineLevel="1" x14ac:dyDescent="0.25">
      <c r="A70" s="36"/>
      <c r="B70" s="50" t="s">
        <v>82</v>
      </c>
      <c r="C70" s="42">
        <f t="shared" si="0"/>
        <v>14.596273291925465</v>
      </c>
      <c r="D70" s="48"/>
      <c r="E70" s="20">
        <v>82</v>
      </c>
      <c r="F70" s="14">
        <v>65</v>
      </c>
      <c r="G70" s="49">
        <f t="shared" si="1"/>
        <v>26.153846153846157</v>
      </c>
      <c r="H70" s="33">
        <f t="shared" si="2"/>
        <v>0.31766939139193429</v>
      </c>
      <c r="I70" s="33">
        <f t="shared" si="3"/>
        <v>0.20009851003570989</v>
      </c>
      <c r="J70" s="20">
        <v>738</v>
      </c>
      <c r="K70" s="14">
        <v>644</v>
      </c>
      <c r="L70" s="49">
        <f t="shared" si="4"/>
        <v>14.596273291925465</v>
      </c>
      <c r="M70" s="33">
        <f t="shared" si="5"/>
        <v>0.22314341953684133</v>
      </c>
      <c r="N70" s="34">
        <f t="shared" si="6"/>
        <v>0.18697286861091353</v>
      </c>
    </row>
    <row r="71" spans="1:14" hidden="1" outlineLevel="1" x14ac:dyDescent="0.25">
      <c r="A71" s="36"/>
      <c r="B71" s="50" t="s">
        <v>83</v>
      </c>
      <c r="C71" s="42">
        <f t="shared" si="0"/>
        <v>43.9453125</v>
      </c>
      <c r="D71" s="48"/>
      <c r="E71" s="20">
        <v>111</v>
      </c>
      <c r="F71" s="14">
        <v>51</v>
      </c>
      <c r="G71" s="49">
        <f t="shared" si="1"/>
        <v>117.64705882352942</v>
      </c>
      <c r="H71" s="33">
        <f t="shared" si="2"/>
        <v>0.43001588346956965</v>
      </c>
      <c r="I71" s="33">
        <f t="shared" si="3"/>
        <v>0.1570003694126339</v>
      </c>
      <c r="J71" s="20">
        <v>737</v>
      </c>
      <c r="K71" s="14">
        <v>512</v>
      </c>
      <c r="L71" s="49">
        <f t="shared" si="4"/>
        <v>43.9453125</v>
      </c>
      <c r="M71" s="33">
        <f t="shared" si="5"/>
        <v>0.22284105717974537</v>
      </c>
      <c r="N71" s="34">
        <f t="shared" si="6"/>
        <v>0.14864923715650269</v>
      </c>
    </row>
    <row r="72" spans="1:14" hidden="1" outlineLevel="1" x14ac:dyDescent="0.25">
      <c r="A72" s="36"/>
      <c r="B72" s="50" t="s">
        <v>84</v>
      </c>
      <c r="C72" s="42" t="str">
        <f t="shared" si="0"/>
        <v/>
      </c>
      <c r="D72" s="48"/>
      <c r="E72" s="20">
        <v>21</v>
      </c>
      <c r="F72" s="14">
        <v>0</v>
      </c>
      <c r="G72" s="49" t="str">
        <f t="shared" si="1"/>
        <v/>
      </c>
      <c r="H72" s="33">
        <f t="shared" si="2"/>
        <v>8.1354356332080727E-2</v>
      </c>
      <c r="I72" s="33" t="str">
        <f t="shared" si="3"/>
        <v/>
      </c>
      <c r="J72" s="20">
        <v>612</v>
      </c>
      <c r="K72" s="14">
        <v>0</v>
      </c>
      <c r="L72" s="49" t="str">
        <f t="shared" si="4"/>
        <v/>
      </c>
      <c r="M72" s="33">
        <f t="shared" si="5"/>
        <v>0.18504576254274649</v>
      </c>
      <c r="N72" s="34" t="str">
        <f t="shared" si="6"/>
        <v/>
      </c>
    </row>
    <row r="73" spans="1:14" hidden="1" outlineLevel="1" x14ac:dyDescent="0.25">
      <c r="A73" s="36"/>
      <c r="B73" s="50" t="s">
        <v>85</v>
      </c>
      <c r="C73" s="42">
        <f t="shared" si="0"/>
        <v>23.462414578587698</v>
      </c>
      <c r="D73" s="48"/>
      <c r="E73" s="20">
        <v>47</v>
      </c>
      <c r="F73" s="14">
        <v>47</v>
      </c>
      <c r="G73" s="49">
        <f t="shared" si="1"/>
        <v>0</v>
      </c>
      <c r="H73" s="33">
        <f t="shared" si="2"/>
        <v>0.18207879750513306</v>
      </c>
      <c r="I73" s="33">
        <f t="shared" si="3"/>
        <v>0.14468661494889792</v>
      </c>
      <c r="J73" s="20">
        <v>542</v>
      </c>
      <c r="K73" s="14">
        <v>439</v>
      </c>
      <c r="L73" s="49">
        <f t="shared" si="4"/>
        <v>23.462414578587698</v>
      </c>
      <c r="M73" s="33">
        <f t="shared" si="5"/>
        <v>0.1638803975460271</v>
      </c>
      <c r="N73" s="34">
        <f t="shared" si="6"/>
        <v>0.12745510764004819</v>
      </c>
    </row>
    <row r="74" spans="1:14" hidden="1" outlineLevel="1" x14ac:dyDescent="0.25">
      <c r="A74" s="36"/>
      <c r="B74" s="50" t="s">
        <v>86</v>
      </c>
      <c r="C74" s="42">
        <f t="shared" ref="C74:C137" si="7">IF(K74=0,"",SUM(((J74-K74)/K74)*100))</f>
        <v>119.54022988505749</v>
      </c>
      <c r="D74" s="48"/>
      <c r="E74" s="20">
        <v>7</v>
      </c>
      <c r="F74" s="14">
        <v>29</v>
      </c>
      <c r="G74" s="49">
        <f t="shared" ref="G74:G137" si="8">IF(F74=0,"",SUM(((E74-F74)/F74)*100))</f>
        <v>-75.862068965517238</v>
      </c>
      <c r="H74" s="33">
        <f t="shared" ref="H74:H137" si="9">IF(E74=0,"",SUM((E74/CntPeriod)*100))</f>
        <v>2.7118118777360246E-2</v>
      </c>
      <c r="I74" s="33">
        <f t="shared" ref="I74:I137" si="10">IF(F74=0,"",SUM((F74/CntPeriodPrevYear)*100))</f>
        <v>8.9274719862085947E-2</v>
      </c>
      <c r="J74" s="20">
        <v>191</v>
      </c>
      <c r="K74" s="14">
        <v>87</v>
      </c>
      <c r="L74" s="49">
        <f t="shared" ref="L74:L137" si="11">IF(K74=0,"",SUM(((J74-K74)/K74)*100))</f>
        <v>119.54022988505749</v>
      </c>
      <c r="M74" s="33">
        <f t="shared" ref="M74:M137" si="12">IF(J74=0,"",SUM((J74/CntYearAck)*100))</f>
        <v>5.7751210205334275E-2</v>
      </c>
      <c r="N74" s="34">
        <f t="shared" ref="N74:N137" si="13">IF(K74=0,"",SUM((K74/CntPrevYearAck)*100))</f>
        <v>2.5258757094952601E-2</v>
      </c>
    </row>
    <row r="75" spans="1:14" hidden="1" outlineLevel="1" x14ac:dyDescent="0.25">
      <c r="A75" s="36"/>
      <c r="B75" s="50" t="s">
        <v>87</v>
      </c>
      <c r="C75" s="42">
        <f t="shared" si="7"/>
        <v>-32.231404958677686</v>
      </c>
      <c r="D75" s="48"/>
      <c r="E75" s="20">
        <v>6</v>
      </c>
      <c r="F75" s="14">
        <v>10</v>
      </c>
      <c r="G75" s="49">
        <f t="shared" si="8"/>
        <v>-40</v>
      </c>
      <c r="H75" s="33">
        <f t="shared" si="9"/>
        <v>2.3244101809165925E-2</v>
      </c>
      <c r="I75" s="33">
        <f t="shared" si="10"/>
        <v>3.0784386159339983E-2</v>
      </c>
      <c r="J75" s="20">
        <v>82</v>
      </c>
      <c r="K75" s="14">
        <v>121</v>
      </c>
      <c r="L75" s="49">
        <f t="shared" si="11"/>
        <v>-32.231404958677686</v>
      </c>
      <c r="M75" s="33">
        <f t="shared" si="12"/>
        <v>2.4793713281871261E-2</v>
      </c>
      <c r="N75" s="34">
        <f t="shared" si="13"/>
        <v>3.512999549987661E-2</v>
      </c>
    </row>
    <row r="76" spans="1:14" hidden="1" outlineLevel="1" x14ac:dyDescent="0.25">
      <c r="A76" s="36"/>
      <c r="B76" s="50" t="s">
        <v>88</v>
      </c>
      <c r="C76" s="42">
        <f t="shared" si="7"/>
        <v>-30.76923076923077</v>
      </c>
      <c r="D76" s="48"/>
      <c r="E76" s="20">
        <v>4</v>
      </c>
      <c r="F76" s="14">
        <v>11</v>
      </c>
      <c r="G76" s="49">
        <f t="shared" si="8"/>
        <v>-63.636363636363633</v>
      </c>
      <c r="H76" s="33">
        <f t="shared" si="9"/>
        <v>1.5496067872777282E-2</v>
      </c>
      <c r="I76" s="33">
        <f t="shared" si="10"/>
        <v>3.3862824775273984E-2</v>
      </c>
      <c r="J76" s="20">
        <v>81</v>
      </c>
      <c r="K76" s="14">
        <v>117</v>
      </c>
      <c r="L76" s="49">
        <f t="shared" si="11"/>
        <v>-30.76923076923077</v>
      </c>
      <c r="M76" s="33">
        <f t="shared" si="12"/>
        <v>2.4491350924775265E-2</v>
      </c>
      <c r="N76" s="34">
        <f t="shared" si="13"/>
        <v>3.3968673334591436E-2</v>
      </c>
    </row>
    <row r="77" spans="1:14" hidden="1" outlineLevel="1" x14ac:dyDescent="0.25">
      <c r="A77" s="36"/>
      <c r="B77" s="50" t="s">
        <v>89</v>
      </c>
      <c r="C77" s="42">
        <f t="shared" si="7"/>
        <v>-26.666666666666668</v>
      </c>
      <c r="D77" s="48"/>
      <c r="E77" s="20">
        <v>1</v>
      </c>
      <c r="F77" s="14">
        <v>0</v>
      </c>
      <c r="G77" s="49" t="str">
        <f t="shared" si="8"/>
        <v/>
      </c>
      <c r="H77" s="33">
        <f t="shared" si="9"/>
        <v>3.8740169681943204E-3</v>
      </c>
      <c r="I77" s="33" t="str">
        <f t="shared" si="10"/>
        <v/>
      </c>
      <c r="J77" s="20">
        <v>22</v>
      </c>
      <c r="K77" s="14">
        <v>30</v>
      </c>
      <c r="L77" s="49">
        <f t="shared" si="11"/>
        <v>-26.666666666666668</v>
      </c>
      <c r="M77" s="33">
        <f t="shared" si="12"/>
        <v>6.6519718561118017E-3</v>
      </c>
      <c r="N77" s="34">
        <f t="shared" si="13"/>
        <v>8.7099162396388295E-3</v>
      </c>
    </row>
    <row r="78" spans="1:14" hidden="1" outlineLevel="1" x14ac:dyDescent="0.25">
      <c r="A78" s="36"/>
      <c r="B78" s="50" t="s">
        <v>90</v>
      </c>
      <c r="C78" s="42" t="str">
        <f t="shared" si="7"/>
        <v/>
      </c>
      <c r="D78" s="48"/>
      <c r="E78" s="20">
        <v>1</v>
      </c>
      <c r="F78" s="14">
        <v>0</v>
      </c>
      <c r="G78" s="49" t="str">
        <f t="shared" si="8"/>
        <v/>
      </c>
      <c r="H78" s="33">
        <f t="shared" si="9"/>
        <v>3.8740169681943204E-3</v>
      </c>
      <c r="I78" s="33" t="str">
        <f t="shared" si="10"/>
        <v/>
      </c>
      <c r="J78" s="20">
        <v>6</v>
      </c>
      <c r="K78" s="14">
        <v>0</v>
      </c>
      <c r="L78" s="49" t="str">
        <f t="shared" si="11"/>
        <v/>
      </c>
      <c r="M78" s="33">
        <f t="shared" si="12"/>
        <v>1.8141741425759458E-3</v>
      </c>
      <c r="N78" s="34" t="str">
        <f t="shared" si="13"/>
        <v/>
      </c>
    </row>
    <row r="79" spans="1:14" collapsed="1" x14ac:dyDescent="0.25">
      <c r="A79" s="36" t="s">
        <v>91</v>
      </c>
      <c r="B79" s="1" t="s">
        <v>92</v>
      </c>
      <c r="C79" s="42">
        <f t="shared" si="7"/>
        <v>-1.3187787443896493</v>
      </c>
      <c r="D79" s="48"/>
      <c r="E79" s="20">
        <v>1697</v>
      </c>
      <c r="F79" s="14">
        <v>1641</v>
      </c>
      <c r="G79" s="49">
        <f t="shared" si="8"/>
        <v>3.4125533211456429</v>
      </c>
      <c r="H79" s="33">
        <f t="shared" si="9"/>
        <v>6.5742067950257628</v>
      </c>
      <c r="I79" s="33">
        <f t="shared" si="10"/>
        <v>5.0517177687476913</v>
      </c>
      <c r="J79" s="20">
        <v>17809</v>
      </c>
      <c r="K79" s="14">
        <v>18047</v>
      </c>
      <c r="L79" s="49">
        <f t="shared" si="11"/>
        <v>-1.3187787443896493</v>
      </c>
      <c r="M79" s="33">
        <f t="shared" si="12"/>
        <v>5.3847712175225038</v>
      </c>
      <c r="N79" s="34">
        <f t="shared" si="13"/>
        <v>5.2395952792253979</v>
      </c>
    </row>
    <row r="80" spans="1:14" hidden="1" outlineLevel="1" x14ac:dyDescent="0.25">
      <c r="A80" s="36"/>
      <c r="B80" s="50" t="s">
        <v>93</v>
      </c>
      <c r="C80" s="42">
        <f t="shared" si="7"/>
        <v>-3.2383925087787748</v>
      </c>
      <c r="D80" s="48"/>
      <c r="E80" s="20">
        <v>461</v>
      </c>
      <c r="F80" s="14">
        <v>437</v>
      </c>
      <c r="G80" s="49">
        <f t="shared" si="8"/>
        <v>5.4919908466819223</v>
      </c>
      <c r="H80" s="33">
        <f t="shared" si="9"/>
        <v>1.7859218223375817</v>
      </c>
      <c r="I80" s="33">
        <f t="shared" si="10"/>
        <v>1.3452776751631572</v>
      </c>
      <c r="J80" s="20">
        <v>4960</v>
      </c>
      <c r="K80" s="14">
        <v>5126</v>
      </c>
      <c r="L80" s="49">
        <f t="shared" si="11"/>
        <v>-3.2383925087787748</v>
      </c>
      <c r="M80" s="33">
        <f t="shared" si="12"/>
        <v>1.4997172911961152</v>
      </c>
      <c r="N80" s="34">
        <f t="shared" si="13"/>
        <v>1.4882343548129546</v>
      </c>
    </row>
    <row r="81" spans="1:14" hidden="1" outlineLevel="1" x14ac:dyDescent="0.25">
      <c r="A81" s="36"/>
      <c r="B81" s="50" t="s">
        <v>94</v>
      </c>
      <c r="C81" s="42">
        <f t="shared" si="7"/>
        <v>8.005718370264475</v>
      </c>
      <c r="D81" s="48"/>
      <c r="E81" s="20">
        <v>246</v>
      </c>
      <c r="F81" s="14">
        <v>252</v>
      </c>
      <c r="G81" s="49">
        <f t="shared" si="8"/>
        <v>-2.3809523809523809</v>
      </c>
      <c r="H81" s="33">
        <f t="shared" si="9"/>
        <v>0.95300817417580297</v>
      </c>
      <c r="I81" s="33">
        <f t="shared" si="10"/>
        <v>0.77576653121536754</v>
      </c>
      <c r="J81" s="20">
        <v>3022</v>
      </c>
      <c r="K81" s="14">
        <v>2798</v>
      </c>
      <c r="L81" s="49">
        <f t="shared" si="11"/>
        <v>8.005718370264475</v>
      </c>
      <c r="M81" s="33">
        <f t="shared" si="12"/>
        <v>0.91373904314408472</v>
      </c>
      <c r="N81" s="34">
        <f t="shared" si="13"/>
        <v>0.81234485461698147</v>
      </c>
    </row>
    <row r="82" spans="1:14" hidden="1" outlineLevel="1" x14ac:dyDescent="0.25">
      <c r="A82" s="36"/>
      <c r="B82" s="50" t="s">
        <v>95</v>
      </c>
      <c r="C82" s="42">
        <f t="shared" si="7"/>
        <v>-5.5962691538974019</v>
      </c>
      <c r="D82" s="48"/>
      <c r="E82" s="20">
        <v>332</v>
      </c>
      <c r="F82" s="14">
        <v>215</v>
      </c>
      <c r="G82" s="49">
        <f t="shared" si="8"/>
        <v>54.418604651162795</v>
      </c>
      <c r="H82" s="33">
        <f t="shared" si="9"/>
        <v>1.2861736334405145</v>
      </c>
      <c r="I82" s="33">
        <f t="shared" si="10"/>
        <v>0.66186430242580963</v>
      </c>
      <c r="J82" s="20">
        <v>2834</v>
      </c>
      <c r="K82" s="14">
        <v>3002</v>
      </c>
      <c r="L82" s="49">
        <f t="shared" si="11"/>
        <v>-5.5962691538974019</v>
      </c>
      <c r="M82" s="33">
        <f t="shared" si="12"/>
        <v>0.85689492001003831</v>
      </c>
      <c r="N82" s="34">
        <f t="shared" si="13"/>
        <v>0.8715722850465254</v>
      </c>
    </row>
    <row r="83" spans="1:14" hidden="1" outlineLevel="1" x14ac:dyDescent="0.25">
      <c r="A83" s="36"/>
      <c r="B83" s="50" t="s">
        <v>96</v>
      </c>
      <c r="C83" s="42">
        <f t="shared" si="7"/>
        <v>24.752941176470589</v>
      </c>
      <c r="D83" s="48"/>
      <c r="E83" s="20">
        <v>260</v>
      </c>
      <c r="F83" s="14">
        <v>197</v>
      </c>
      <c r="G83" s="49">
        <f t="shared" si="8"/>
        <v>31.979695431472084</v>
      </c>
      <c r="H83" s="33">
        <f t="shared" si="9"/>
        <v>1.0072444117305233</v>
      </c>
      <c r="I83" s="33">
        <f t="shared" si="10"/>
        <v>0.60645240733899763</v>
      </c>
      <c r="J83" s="20">
        <v>2651</v>
      </c>
      <c r="K83" s="14">
        <v>2125</v>
      </c>
      <c r="L83" s="49">
        <f t="shared" si="11"/>
        <v>24.752941176470589</v>
      </c>
      <c r="M83" s="33">
        <f t="shared" si="12"/>
        <v>0.801562608661472</v>
      </c>
      <c r="N83" s="34">
        <f t="shared" si="13"/>
        <v>0.61695240030775034</v>
      </c>
    </row>
    <row r="84" spans="1:14" hidden="1" outlineLevel="1" x14ac:dyDescent="0.25">
      <c r="A84" s="36"/>
      <c r="B84" s="50" t="s">
        <v>97</v>
      </c>
      <c r="C84" s="42">
        <f t="shared" si="7"/>
        <v>-14.06539173349784</v>
      </c>
      <c r="D84" s="48"/>
      <c r="E84" s="20">
        <v>102</v>
      </c>
      <c r="F84" s="14">
        <v>205</v>
      </c>
      <c r="G84" s="49">
        <f t="shared" si="8"/>
        <v>-50.243902439024389</v>
      </c>
      <c r="H84" s="33">
        <f t="shared" si="9"/>
        <v>0.39514973075582072</v>
      </c>
      <c r="I84" s="33">
        <f t="shared" si="10"/>
        <v>0.63107991626646964</v>
      </c>
      <c r="J84" s="20">
        <v>1393</v>
      </c>
      <c r="K84" s="14">
        <v>1621</v>
      </c>
      <c r="L84" s="49">
        <f t="shared" si="11"/>
        <v>-14.06539173349784</v>
      </c>
      <c r="M84" s="33">
        <f t="shared" si="12"/>
        <v>0.42119076343471545</v>
      </c>
      <c r="N84" s="34">
        <f t="shared" si="13"/>
        <v>0.47062580748181809</v>
      </c>
    </row>
    <row r="85" spans="1:14" hidden="1" outlineLevel="1" x14ac:dyDescent="0.25">
      <c r="A85" s="36"/>
      <c r="B85" s="50" t="s">
        <v>98</v>
      </c>
      <c r="C85" s="42">
        <f t="shared" si="7"/>
        <v>-12.215909090909092</v>
      </c>
      <c r="D85" s="48"/>
      <c r="E85" s="20">
        <v>50</v>
      </c>
      <c r="F85" s="14">
        <v>71</v>
      </c>
      <c r="G85" s="49">
        <f t="shared" si="8"/>
        <v>-29.577464788732392</v>
      </c>
      <c r="H85" s="33">
        <f t="shared" si="9"/>
        <v>0.19370084840971605</v>
      </c>
      <c r="I85" s="33">
        <f t="shared" si="10"/>
        <v>0.21856914173131389</v>
      </c>
      <c r="J85" s="20">
        <v>618</v>
      </c>
      <c r="K85" s="14">
        <v>704</v>
      </c>
      <c r="L85" s="49">
        <f t="shared" si="11"/>
        <v>-12.215909090909092</v>
      </c>
      <c r="M85" s="33">
        <f t="shared" si="12"/>
        <v>0.18685993668532244</v>
      </c>
      <c r="N85" s="34">
        <f t="shared" si="13"/>
        <v>0.20439270109019117</v>
      </c>
    </row>
    <row r="86" spans="1:14" hidden="1" outlineLevel="1" x14ac:dyDescent="0.25">
      <c r="A86" s="36"/>
      <c r="B86" s="50" t="s">
        <v>99</v>
      </c>
      <c r="C86" s="42">
        <f t="shared" si="7"/>
        <v>-13.665594855305466</v>
      </c>
      <c r="D86" s="48"/>
      <c r="E86" s="20">
        <v>35</v>
      </c>
      <c r="F86" s="14">
        <v>51</v>
      </c>
      <c r="G86" s="49">
        <f t="shared" si="8"/>
        <v>-31.372549019607842</v>
      </c>
      <c r="H86" s="33">
        <f t="shared" si="9"/>
        <v>0.13559059388680123</v>
      </c>
      <c r="I86" s="33">
        <f t="shared" si="10"/>
        <v>0.1570003694126339</v>
      </c>
      <c r="J86" s="20">
        <v>537</v>
      </c>
      <c r="K86" s="14">
        <v>622</v>
      </c>
      <c r="L86" s="49">
        <f t="shared" si="11"/>
        <v>-13.665594855305466</v>
      </c>
      <c r="M86" s="33">
        <f t="shared" si="12"/>
        <v>0.16236858576054716</v>
      </c>
      <c r="N86" s="34">
        <f t="shared" si="13"/>
        <v>0.18058559670184504</v>
      </c>
    </row>
    <row r="87" spans="1:14" hidden="1" outlineLevel="1" x14ac:dyDescent="0.25">
      <c r="A87" s="36"/>
      <c r="B87" s="50" t="s">
        <v>100</v>
      </c>
      <c r="C87" s="42">
        <f t="shared" si="7"/>
        <v>-14.260249554367203</v>
      </c>
      <c r="D87" s="48"/>
      <c r="E87" s="20">
        <v>121</v>
      </c>
      <c r="F87" s="14">
        <v>74</v>
      </c>
      <c r="G87" s="49">
        <f t="shared" si="8"/>
        <v>63.513513513513509</v>
      </c>
      <c r="H87" s="33">
        <f t="shared" si="9"/>
        <v>0.46875605315151281</v>
      </c>
      <c r="I87" s="33">
        <f t="shared" si="10"/>
        <v>0.22780445757911585</v>
      </c>
      <c r="J87" s="20">
        <v>481</v>
      </c>
      <c r="K87" s="14">
        <v>561</v>
      </c>
      <c r="L87" s="49">
        <f t="shared" si="11"/>
        <v>-14.260249554367203</v>
      </c>
      <c r="M87" s="33">
        <f t="shared" si="12"/>
        <v>0.14543629376317166</v>
      </c>
      <c r="N87" s="34">
        <f t="shared" si="13"/>
        <v>0.1628754336812461</v>
      </c>
    </row>
    <row r="88" spans="1:14" hidden="1" outlineLevel="1" x14ac:dyDescent="0.25">
      <c r="A88" s="36"/>
      <c r="B88" s="50" t="s">
        <v>101</v>
      </c>
      <c r="C88" s="42">
        <f t="shared" si="7"/>
        <v>-22.945205479452056</v>
      </c>
      <c r="D88" s="48"/>
      <c r="E88" s="20">
        <v>33</v>
      </c>
      <c r="F88" s="14">
        <v>47</v>
      </c>
      <c r="G88" s="49">
        <f t="shared" si="8"/>
        <v>-29.787234042553191</v>
      </c>
      <c r="H88" s="33">
        <f t="shared" si="9"/>
        <v>0.12784255995041258</v>
      </c>
      <c r="I88" s="33">
        <f t="shared" si="10"/>
        <v>0.14468661494889792</v>
      </c>
      <c r="J88" s="20">
        <v>450</v>
      </c>
      <c r="K88" s="14">
        <v>584</v>
      </c>
      <c r="L88" s="49">
        <f t="shared" si="11"/>
        <v>-22.945205479452056</v>
      </c>
      <c r="M88" s="33">
        <f t="shared" si="12"/>
        <v>0.13606306069319593</v>
      </c>
      <c r="N88" s="34">
        <f t="shared" si="13"/>
        <v>0.16955303613163589</v>
      </c>
    </row>
    <row r="89" spans="1:14" hidden="1" outlineLevel="1" x14ac:dyDescent="0.25">
      <c r="A89" s="36"/>
      <c r="B89" s="50" t="s">
        <v>102</v>
      </c>
      <c r="C89" s="42">
        <f t="shared" si="7"/>
        <v>-5.7971014492753623</v>
      </c>
      <c r="D89" s="48"/>
      <c r="E89" s="20">
        <v>10</v>
      </c>
      <c r="F89" s="14">
        <v>32</v>
      </c>
      <c r="G89" s="49">
        <f t="shared" si="8"/>
        <v>-68.75</v>
      </c>
      <c r="H89" s="33">
        <f t="shared" si="9"/>
        <v>3.8740169681943208E-2</v>
      </c>
      <c r="I89" s="33">
        <f t="shared" si="10"/>
        <v>9.8510035709887936E-2</v>
      </c>
      <c r="J89" s="20">
        <v>195</v>
      </c>
      <c r="K89" s="14">
        <v>207</v>
      </c>
      <c r="L89" s="49">
        <f t="shared" si="11"/>
        <v>-5.7971014492753623</v>
      </c>
      <c r="M89" s="33">
        <f t="shared" si="12"/>
        <v>5.8960659633718243E-2</v>
      </c>
      <c r="N89" s="34">
        <f t="shared" si="13"/>
        <v>6.0098422053507919E-2</v>
      </c>
    </row>
    <row r="90" spans="1:14" hidden="1" outlineLevel="1" x14ac:dyDescent="0.25">
      <c r="A90" s="36"/>
      <c r="B90" s="50" t="s">
        <v>103</v>
      </c>
      <c r="C90" s="42">
        <f t="shared" si="7"/>
        <v>6.8027210884353746</v>
      </c>
      <c r="D90" s="48"/>
      <c r="E90" s="20">
        <v>8</v>
      </c>
      <c r="F90" s="14">
        <v>8</v>
      </c>
      <c r="G90" s="49">
        <f t="shared" si="8"/>
        <v>0</v>
      </c>
      <c r="H90" s="33">
        <f t="shared" si="9"/>
        <v>3.0992135745554563E-2</v>
      </c>
      <c r="I90" s="33">
        <f t="shared" si="10"/>
        <v>2.4627508927471984E-2</v>
      </c>
      <c r="J90" s="20">
        <v>157</v>
      </c>
      <c r="K90" s="14">
        <v>147</v>
      </c>
      <c r="L90" s="49">
        <f t="shared" si="11"/>
        <v>6.8027210884353746</v>
      </c>
      <c r="M90" s="33">
        <f t="shared" si="12"/>
        <v>4.7470890064070584E-2</v>
      </c>
      <c r="N90" s="34">
        <f t="shared" si="13"/>
        <v>4.2678589574230257E-2</v>
      </c>
    </row>
    <row r="91" spans="1:14" hidden="1" outlineLevel="1" x14ac:dyDescent="0.25">
      <c r="A91" s="36"/>
      <c r="B91" s="50" t="s">
        <v>104</v>
      </c>
      <c r="C91" s="42">
        <f t="shared" si="7"/>
        <v>41.836734693877553</v>
      </c>
      <c r="D91" s="48"/>
      <c r="E91" s="20">
        <v>4</v>
      </c>
      <c r="F91" s="14">
        <v>13</v>
      </c>
      <c r="G91" s="49">
        <f t="shared" si="8"/>
        <v>-69.230769230769226</v>
      </c>
      <c r="H91" s="33">
        <f t="shared" si="9"/>
        <v>1.5496067872777282E-2</v>
      </c>
      <c r="I91" s="33">
        <f t="shared" si="10"/>
        <v>4.0019702007141979E-2</v>
      </c>
      <c r="J91" s="20">
        <v>139</v>
      </c>
      <c r="K91" s="14">
        <v>98</v>
      </c>
      <c r="L91" s="49">
        <f t="shared" si="11"/>
        <v>41.836734693877553</v>
      </c>
      <c r="M91" s="33">
        <f t="shared" si="12"/>
        <v>4.2028367636342746E-2</v>
      </c>
      <c r="N91" s="34">
        <f t="shared" si="13"/>
        <v>2.8452393049486841E-2</v>
      </c>
    </row>
    <row r="92" spans="1:14" hidden="1" outlineLevel="1" x14ac:dyDescent="0.25">
      <c r="A92" s="36"/>
      <c r="B92" s="50" t="s">
        <v>105</v>
      </c>
      <c r="C92" s="42">
        <f t="shared" si="7"/>
        <v>-17.073170731707318</v>
      </c>
      <c r="D92" s="48"/>
      <c r="E92" s="20">
        <v>7</v>
      </c>
      <c r="F92" s="14">
        <v>17</v>
      </c>
      <c r="G92" s="49">
        <f t="shared" si="8"/>
        <v>-58.82352941176471</v>
      </c>
      <c r="H92" s="33">
        <f t="shared" si="9"/>
        <v>2.7118118777360246E-2</v>
      </c>
      <c r="I92" s="33">
        <f t="shared" si="10"/>
        <v>5.2333456470877969E-2</v>
      </c>
      <c r="J92" s="20">
        <v>102</v>
      </c>
      <c r="K92" s="14">
        <v>123</v>
      </c>
      <c r="L92" s="49">
        <f t="shared" si="11"/>
        <v>-17.073170731707318</v>
      </c>
      <c r="M92" s="33">
        <f t="shared" si="12"/>
        <v>3.0840960423791079E-2</v>
      </c>
      <c r="N92" s="34">
        <f t="shared" si="13"/>
        <v>3.57106565825192E-2</v>
      </c>
    </row>
    <row r="93" spans="1:14" hidden="1" outlineLevel="1" x14ac:dyDescent="0.25">
      <c r="A93" s="36"/>
      <c r="B93" s="50" t="s">
        <v>106</v>
      </c>
      <c r="C93" s="42">
        <f t="shared" si="7"/>
        <v>-43.678160919540232</v>
      </c>
      <c r="D93" s="48"/>
      <c r="E93" s="20">
        <v>13</v>
      </c>
      <c r="F93" s="14">
        <v>13</v>
      </c>
      <c r="G93" s="49">
        <f t="shared" si="8"/>
        <v>0</v>
      </c>
      <c r="H93" s="33">
        <f t="shared" si="9"/>
        <v>5.0362220586526167E-2</v>
      </c>
      <c r="I93" s="33">
        <f t="shared" si="10"/>
        <v>4.0019702007141979E-2</v>
      </c>
      <c r="J93" s="20">
        <v>98</v>
      </c>
      <c r="K93" s="14">
        <v>174</v>
      </c>
      <c r="L93" s="49">
        <f t="shared" si="11"/>
        <v>-43.678160919540232</v>
      </c>
      <c r="M93" s="33">
        <f t="shared" si="12"/>
        <v>2.9631510995407114E-2</v>
      </c>
      <c r="N93" s="34">
        <f t="shared" si="13"/>
        <v>5.0517514189905202E-2</v>
      </c>
    </row>
    <row r="94" spans="1:14" hidden="1" outlineLevel="1" x14ac:dyDescent="0.25">
      <c r="A94" s="36"/>
      <c r="B94" s="50" t="s">
        <v>107</v>
      </c>
      <c r="C94" s="42">
        <f t="shared" si="7"/>
        <v>222.72727272727272</v>
      </c>
      <c r="D94" s="48"/>
      <c r="E94" s="20">
        <v>0</v>
      </c>
      <c r="F94" s="14">
        <v>1</v>
      </c>
      <c r="G94" s="49">
        <f t="shared" si="8"/>
        <v>-100</v>
      </c>
      <c r="H94" s="33" t="str">
        <f t="shared" si="9"/>
        <v/>
      </c>
      <c r="I94" s="33">
        <f t="shared" si="10"/>
        <v>3.078438615933998E-3</v>
      </c>
      <c r="J94" s="20">
        <v>71</v>
      </c>
      <c r="K94" s="14">
        <v>22</v>
      </c>
      <c r="L94" s="49">
        <f t="shared" si="11"/>
        <v>222.72727272727272</v>
      </c>
      <c r="M94" s="33">
        <f t="shared" si="12"/>
        <v>2.1467727353815358E-2</v>
      </c>
      <c r="N94" s="34">
        <f t="shared" si="13"/>
        <v>6.3872719090684741E-3</v>
      </c>
    </row>
    <row r="95" spans="1:14" hidden="1" outlineLevel="1" x14ac:dyDescent="0.25">
      <c r="A95" s="36"/>
      <c r="B95" s="50" t="s">
        <v>108</v>
      </c>
      <c r="C95" s="42">
        <f t="shared" si="7"/>
        <v>0</v>
      </c>
      <c r="D95" s="48"/>
      <c r="E95" s="20">
        <v>9</v>
      </c>
      <c r="F95" s="14">
        <v>3</v>
      </c>
      <c r="G95" s="49">
        <f t="shared" si="8"/>
        <v>200</v>
      </c>
      <c r="H95" s="33">
        <f t="shared" si="9"/>
        <v>3.4866152713748891E-2</v>
      </c>
      <c r="I95" s="33">
        <f t="shared" si="10"/>
        <v>9.2353158478019944E-3</v>
      </c>
      <c r="J95" s="20">
        <v>47</v>
      </c>
      <c r="K95" s="14">
        <v>47</v>
      </c>
      <c r="L95" s="49">
        <f t="shared" si="11"/>
        <v>0</v>
      </c>
      <c r="M95" s="33">
        <f t="shared" si="12"/>
        <v>1.4211030783511575E-2</v>
      </c>
      <c r="N95" s="34">
        <f t="shared" si="13"/>
        <v>1.364553544210083E-2</v>
      </c>
    </row>
    <row r="96" spans="1:14" hidden="1" outlineLevel="1" x14ac:dyDescent="0.25">
      <c r="A96" s="36"/>
      <c r="B96" s="50" t="s">
        <v>109</v>
      </c>
      <c r="C96" s="42">
        <f t="shared" si="7"/>
        <v>40.625</v>
      </c>
      <c r="D96" s="48"/>
      <c r="E96" s="20">
        <v>6</v>
      </c>
      <c r="F96" s="14">
        <v>3</v>
      </c>
      <c r="G96" s="49">
        <f t="shared" si="8"/>
        <v>100</v>
      </c>
      <c r="H96" s="33">
        <f t="shared" si="9"/>
        <v>2.3244101809165925E-2</v>
      </c>
      <c r="I96" s="33">
        <f t="shared" si="10"/>
        <v>9.2353158478019944E-3</v>
      </c>
      <c r="J96" s="20">
        <v>45</v>
      </c>
      <c r="K96" s="14">
        <v>32</v>
      </c>
      <c r="L96" s="49">
        <f t="shared" si="11"/>
        <v>40.625</v>
      </c>
      <c r="M96" s="33">
        <f t="shared" si="12"/>
        <v>1.3606306069319592E-2</v>
      </c>
      <c r="N96" s="34">
        <f t="shared" si="13"/>
        <v>9.2905773222814181E-3</v>
      </c>
    </row>
    <row r="97" spans="1:14" hidden="1" outlineLevel="1" x14ac:dyDescent="0.25">
      <c r="A97" s="36"/>
      <c r="B97" s="50" t="s">
        <v>110</v>
      </c>
      <c r="C97" s="42">
        <f t="shared" si="7"/>
        <v>-77.142857142857153</v>
      </c>
      <c r="D97" s="48"/>
      <c r="E97" s="20">
        <v>0</v>
      </c>
      <c r="F97" s="14">
        <v>1</v>
      </c>
      <c r="G97" s="49">
        <f t="shared" si="8"/>
        <v>-100</v>
      </c>
      <c r="H97" s="33" t="str">
        <f t="shared" si="9"/>
        <v/>
      </c>
      <c r="I97" s="33">
        <f t="shared" si="10"/>
        <v>3.078438615933998E-3</v>
      </c>
      <c r="J97" s="20">
        <v>8</v>
      </c>
      <c r="K97" s="14">
        <v>35</v>
      </c>
      <c r="L97" s="49">
        <f t="shared" si="11"/>
        <v>-77.142857142857153</v>
      </c>
      <c r="M97" s="33">
        <f t="shared" si="12"/>
        <v>2.4188988567679279E-3</v>
      </c>
      <c r="N97" s="34">
        <f t="shared" si="13"/>
        <v>1.01615689462453E-2</v>
      </c>
    </row>
    <row r="98" spans="1:14" hidden="1" outlineLevel="1" x14ac:dyDescent="0.25">
      <c r="A98" s="36"/>
      <c r="B98" s="50" t="s">
        <v>111</v>
      </c>
      <c r="C98" s="42">
        <f t="shared" si="7"/>
        <v>-90</v>
      </c>
      <c r="D98" s="48"/>
      <c r="E98" s="20">
        <v>0</v>
      </c>
      <c r="F98" s="14">
        <v>0</v>
      </c>
      <c r="G98" s="49" t="str">
        <f t="shared" si="8"/>
        <v/>
      </c>
      <c r="H98" s="33" t="str">
        <f t="shared" si="9"/>
        <v/>
      </c>
      <c r="I98" s="33" t="str">
        <f t="shared" si="10"/>
        <v/>
      </c>
      <c r="J98" s="20">
        <v>1</v>
      </c>
      <c r="K98" s="14">
        <v>10</v>
      </c>
      <c r="L98" s="49">
        <f t="shared" si="11"/>
        <v>-90</v>
      </c>
      <c r="M98" s="33">
        <f t="shared" si="12"/>
        <v>3.0236235709599099E-4</v>
      </c>
      <c r="N98" s="34">
        <f t="shared" si="13"/>
        <v>2.9033054132129432E-3</v>
      </c>
    </row>
    <row r="99" spans="1:14" hidden="1" outlineLevel="1" x14ac:dyDescent="0.25">
      <c r="A99" s="36"/>
      <c r="B99" s="50" t="s">
        <v>112</v>
      </c>
      <c r="C99" s="42">
        <f t="shared" si="7"/>
        <v>-100</v>
      </c>
      <c r="D99" s="48"/>
      <c r="E99" s="20">
        <v>0</v>
      </c>
      <c r="F99" s="14">
        <v>1</v>
      </c>
      <c r="G99" s="49">
        <f t="shared" si="8"/>
        <v>-100</v>
      </c>
      <c r="H99" s="33" t="str">
        <f t="shared" si="9"/>
        <v/>
      </c>
      <c r="I99" s="33">
        <f t="shared" si="10"/>
        <v>3.078438615933998E-3</v>
      </c>
      <c r="J99" s="20">
        <v>0</v>
      </c>
      <c r="K99" s="14">
        <v>6</v>
      </c>
      <c r="L99" s="49">
        <f t="shared" si="11"/>
        <v>-100</v>
      </c>
      <c r="M99" s="33" t="str">
        <f t="shared" si="12"/>
        <v/>
      </c>
      <c r="N99" s="34">
        <f t="shared" si="13"/>
        <v>1.7419832479277659E-3</v>
      </c>
    </row>
    <row r="100" spans="1:14" hidden="1" outlineLevel="1" x14ac:dyDescent="0.25">
      <c r="A100" s="36"/>
      <c r="B100" s="50" t="s">
        <v>113</v>
      </c>
      <c r="C100" s="42">
        <f t="shared" si="7"/>
        <v>-100</v>
      </c>
      <c r="D100" s="48"/>
      <c r="E100" s="20">
        <v>0</v>
      </c>
      <c r="F100" s="14">
        <v>0</v>
      </c>
      <c r="G100" s="49" t="str">
        <f t="shared" si="8"/>
        <v/>
      </c>
      <c r="H100" s="33" t="str">
        <f t="shared" si="9"/>
        <v/>
      </c>
      <c r="I100" s="33" t="str">
        <f t="shared" si="10"/>
        <v/>
      </c>
      <c r="J100" s="20">
        <v>0</v>
      </c>
      <c r="K100" s="14">
        <v>2</v>
      </c>
      <c r="L100" s="49">
        <f t="shared" si="11"/>
        <v>-100</v>
      </c>
      <c r="M100" s="33" t="str">
        <f t="shared" si="12"/>
        <v/>
      </c>
      <c r="N100" s="34">
        <f t="shared" si="13"/>
        <v>5.8066108264258863E-4</v>
      </c>
    </row>
    <row r="101" spans="1:14" hidden="1" outlineLevel="1" x14ac:dyDescent="0.25">
      <c r="A101" s="36"/>
      <c r="B101" s="50" t="s">
        <v>114</v>
      </c>
      <c r="C101" s="42">
        <f t="shared" si="7"/>
        <v>-100</v>
      </c>
      <c r="D101" s="48"/>
      <c r="E101" s="20">
        <v>0</v>
      </c>
      <c r="F101" s="14">
        <v>0</v>
      </c>
      <c r="G101" s="49" t="str">
        <f t="shared" si="8"/>
        <v/>
      </c>
      <c r="H101" s="33" t="str">
        <f t="shared" si="9"/>
        <v/>
      </c>
      <c r="I101" s="33" t="str">
        <f t="shared" si="10"/>
        <v/>
      </c>
      <c r="J101" s="20">
        <v>0</v>
      </c>
      <c r="K101" s="14">
        <v>1</v>
      </c>
      <c r="L101" s="49">
        <f t="shared" si="11"/>
        <v>-100</v>
      </c>
      <c r="M101" s="33" t="str">
        <f t="shared" si="12"/>
        <v/>
      </c>
      <c r="N101" s="34">
        <f t="shared" si="13"/>
        <v>2.9033054132129432E-4</v>
      </c>
    </row>
    <row r="102" spans="1:14" collapsed="1" x14ac:dyDescent="0.25">
      <c r="A102" s="36" t="s">
        <v>115</v>
      </c>
      <c r="B102" s="1" t="s">
        <v>116</v>
      </c>
      <c r="C102" s="42">
        <f t="shared" si="7"/>
        <v>-12.910593865564499</v>
      </c>
      <c r="D102" s="48"/>
      <c r="E102" s="20">
        <v>950</v>
      </c>
      <c r="F102" s="14">
        <v>1712</v>
      </c>
      <c r="G102" s="49">
        <f t="shared" si="8"/>
        <v>-44.509345794392523</v>
      </c>
      <c r="H102" s="33">
        <f t="shared" si="9"/>
        <v>3.6803161197846048</v>
      </c>
      <c r="I102" s="33">
        <f t="shared" si="10"/>
        <v>5.2702869104790047</v>
      </c>
      <c r="J102" s="20">
        <v>16014</v>
      </c>
      <c r="K102" s="14">
        <v>18388</v>
      </c>
      <c r="L102" s="49">
        <f t="shared" si="11"/>
        <v>-12.910593865564499</v>
      </c>
      <c r="M102" s="33">
        <f t="shared" si="12"/>
        <v>4.842030786535199</v>
      </c>
      <c r="N102" s="34">
        <f t="shared" si="13"/>
        <v>5.3385979938159593</v>
      </c>
    </row>
    <row r="103" spans="1:14" hidden="1" outlineLevel="1" x14ac:dyDescent="0.25">
      <c r="A103" s="36"/>
      <c r="B103" s="50" t="s">
        <v>117</v>
      </c>
      <c r="C103" s="42">
        <f t="shared" si="7"/>
        <v>-1.4660676282809175</v>
      </c>
      <c r="D103" s="48"/>
      <c r="E103" s="20">
        <v>378</v>
      </c>
      <c r="F103" s="14">
        <v>382</v>
      </c>
      <c r="G103" s="49">
        <f t="shared" si="8"/>
        <v>-1.0471204188481675</v>
      </c>
      <c r="H103" s="33">
        <f t="shared" si="9"/>
        <v>1.4643784139774532</v>
      </c>
      <c r="I103" s="33">
        <f t="shared" si="10"/>
        <v>1.1759635512867874</v>
      </c>
      <c r="J103" s="20">
        <v>4167</v>
      </c>
      <c r="K103" s="14">
        <v>4229</v>
      </c>
      <c r="L103" s="49">
        <f t="shared" si="11"/>
        <v>-1.4660676282809175</v>
      </c>
      <c r="M103" s="33">
        <f t="shared" si="12"/>
        <v>1.2599439420189944</v>
      </c>
      <c r="N103" s="34">
        <f t="shared" si="13"/>
        <v>1.2278078592477535</v>
      </c>
    </row>
    <row r="104" spans="1:14" hidden="1" outlineLevel="1" x14ac:dyDescent="0.25">
      <c r="A104" s="36"/>
      <c r="B104" s="50" t="s">
        <v>118</v>
      </c>
      <c r="C104" s="42">
        <f t="shared" si="7"/>
        <v>-13.48935051275309</v>
      </c>
      <c r="D104" s="48"/>
      <c r="E104" s="20">
        <v>81</v>
      </c>
      <c r="F104" s="14">
        <v>364</v>
      </c>
      <c r="G104" s="49">
        <f t="shared" si="8"/>
        <v>-77.747252747252745</v>
      </c>
      <c r="H104" s="33">
        <f t="shared" si="9"/>
        <v>0.31379537442373995</v>
      </c>
      <c r="I104" s="33">
        <f t="shared" si="10"/>
        <v>1.1205516561999755</v>
      </c>
      <c r="J104" s="20">
        <v>3290</v>
      </c>
      <c r="K104" s="14">
        <v>3803</v>
      </c>
      <c r="L104" s="49">
        <f t="shared" si="11"/>
        <v>-13.48935051275309</v>
      </c>
      <c r="M104" s="33">
        <f t="shared" si="12"/>
        <v>0.99477215484581027</v>
      </c>
      <c r="N104" s="34">
        <f t="shared" si="13"/>
        <v>1.1041270486448822</v>
      </c>
    </row>
    <row r="105" spans="1:14" hidden="1" outlineLevel="1" x14ac:dyDescent="0.25">
      <c r="A105" s="36"/>
      <c r="B105" s="50" t="s">
        <v>119</v>
      </c>
      <c r="C105" s="42">
        <f t="shared" si="7"/>
        <v>-17.83055654023396</v>
      </c>
      <c r="D105" s="48"/>
      <c r="E105" s="20">
        <v>182</v>
      </c>
      <c r="F105" s="14">
        <v>249</v>
      </c>
      <c r="G105" s="49">
        <f t="shared" si="8"/>
        <v>-26.907630522088354</v>
      </c>
      <c r="H105" s="33">
        <f t="shared" si="9"/>
        <v>0.70507108821136633</v>
      </c>
      <c r="I105" s="33">
        <f t="shared" si="10"/>
        <v>0.76653121536756563</v>
      </c>
      <c r="J105" s="20">
        <v>2318</v>
      </c>
      <c r="K105" s="14">
        <v>2821</v>
      </c>
      <c r="L105" s="49">
        <f t="shared" si="11"/>
        <v>-17.83055654023396</v>
      </c>
      <c r="M105" s="33">
        <f t="shared" si="12"/>
        <v>0.70087594374850704</v>
      </c>
      <c r="N105" s="34">
        <f t="shared" si="13"/>
        <v>0.8190224570673712</v>
      </c>
    </row>
    <row r="106" spans="1:14" hidden="1" outlineLevel="1" x14ac:dyDescent="0.25">
      <c r="A106" s="36"/>
      <c r="B106" s="50" t="s">
        <v>120</v>
      </c>
      <c r="C106" s="42">
        <f t="shared" si="7"/>
        <v>15.334632878492528</v>
      </c>
      <c r="D106" s="48"/>
      <c r="E106" s="20">
        <v>98</v>
      </c>
      <c r="F106" s="14">
        <v>169</v>
      </c>
      <c r="G106" s="49">
        <f t="shared" si="8"/>
        <v>-42.011834319526628</v>
      </c>
      <c r="H106" s="33">
        <f t="shared" si="9"/>
        <v>0.37965366288304342</v>
      </c>
      <c r="I106" s="33">
        <f t="shared" si="10"/>
        <v>0.52025612609284577</v>
      </c>
      <c r="J106" s="20">
        <v>1775</v>
      </c>
      <c r="K106" s="14">
        <v>1539</v>
      </c>
      <c r="L106" s="49">
        <f t="shared" si="11"/>
        <v>15.334632878492528</v>
      </c>
      <c r="M106" s="33">
        <f t="shared" si="12"/>
        <v>0.53669318384538389</v>
      </c>
      <c r="N106" s="34">
        <f t="shared" si="13"/>
        <v>0.44681870309347194</v>
      </c>
    </row>
    <row r="107" spans="1:14" hidden="1" outlineLevel="1" x14ac:dyDescent="0.25">
      <c r="A107" s="36"/>
      <c r="B107" s="50" t="s">
        <v>121</v>
      </c>
      <c r="C107" s="42">
        <f t="shared" si="7"/>
        <v>-4.0308747855917666</v>
      </c>
      <c r="D107" s="48"/>
      <c r="E107" s="20">
        <v>59</v>
      </c>
      <c r="F107" s="14">
        <v>76</v>
      </c>
      <c r="G107" s="49">
        <f t="shared" si="8"/>
        <v>-22.368421052631579</v>
      </c>
      <c r="H107" s="33">
        <f t="shared" si="9"/>
        <v>0.22856700112346492</v>
      </c>
      <c r="I107" s="33">
        <f t="shared" si="10"/>
        <v>0.23396133481098386</v>
      </c>
      <c r="J107" s="20">
        <v>1119</v>
      </c>
      <c r="K107" s="14">
        <v>1166</v>
      </c>
      <c r="L107" s="49">
        <f t="shared" si="11"/>
        <v>-4.0308747855917666</v>
      </c>
      <c r="M107" s="33">
        <f t="shared" si="12"/>
        <v>0.33834347759041389</v>
      </c>
      <c r="N107" s="34">
        <f t="shared" si="13"/>
        <v>0.33852541118062918</v>
      </c>
    </row>
    <row r="108" spans="1:14" hidden="1" outlineLevel="1" x14ac:dyDescent="0.25">
      <c r="A108" s="36"/>
      <c r="B108" s="50" t="s">
        <v>122</v>
      </c>
      <c r="C108" s="42">
        <f t="shared" si="7"/>
        <v>-13.392857142857142</v>
      </c>
      <c r="D108" s="48"/>
      <c r="E108" s="20">
        <v>30</v>
      </c>
      <c r="F108" s="14">
        <v>112</v>
      </c>
      <c r="G108" s="49">
        <f t="shared" si="8"/>
        <v>-73.214285714285708</v>
      </c>
      <c r="H108" s="33">
        <f t="shared" si="9"/>
        <v>0.11622050904582962</v>
      </c>
      <c r="I108" s="33">
        <f t="shared" si="10"/>
        <v>0.34478512498460778</v>
      </c>
      <c r="J108" s="20">
        <v>970</v>
      </c>
      <c r="K108" s="14">
        <v>1120</v>
      </c>
      <c r="L108" s="49">
        <f t="shared" si="11"/>
        <v>-13.392857142857142</v>
      </c>
      <c r="M108" s="33">
        <f t="shared" si="12"/>
        <v>0.29329148638311126</v>
      </c>
      <c r="N108" s="34">
        <f t="shared" si="13"/>
        <v>0.32517020627984961</v>
      </c>
    </row>
    <row r="109" spans="1:14" hidden="1" outlineLevel="1" x14ac:dyDescent="0.25">
      <c r="A109" s="36"/>
      <c r="B109" s="50" t="s">
        <v>123</v>
      </c>
      <c r="C109" s="42">
        <f t="shared" si="7"/>
        <v>-37.780803267528931</v>
      </c>
      <c r="D109" s="48"/>
      <c r="E109" s="20">
        <v>21</v>
      </c>
      <c r="F109" s="14">
        <v>141</v>
      </c>
      <c r="G109" s="49">
        <f t="shared" si="8"/>
        <v>-85.106382978723403</v>
      </c>
      <c r="H109" s="33">
        <f t="shared" si="9"/>
        <v>8.1354356332080727E-2</v>
      </c>
      <c r="I109" s="33">
        <f t="shared" si="10"/>
        <v>0.43405984484669374</v>
      </c>
      <c r="J109" s="20">
        <v>914</v>
      </c>
      <c r="K109" s="14">
        <v>1469</v>
      </c>
      <c r="L109" s="49">
        <f t="shared" si="11"/>
        <v>-37.780803267528931</v>
      </c>
      <c r="M109" s="33">
        <f t="shared" si="12"/>
        <v>0.27635919438573575</v>
      </c>
      <c r="N109" s="34">
        <f t="shared" si="13"/>
        <v>0.42649556520098131</v>
      </c>
    </row>
    <row r="110" spans="1:14" hidden="1" outlineLevel="1" x14ac:dyDescent="0.25">
      <c r="A110" s="36"/>
      <c r="B110" s="50" t="s">
        <v>124</v>
      </c>
      <c r="C110" s="42">
        <f t="shared" si="7"/>
        <v>-52.214891611687086</v>
      </c>
      <c r="D110" s="48"/>
      <c r="E110" s="20">
        <v>3</v>
      </c>
      <c r="F110" s="14">
        <v>89</v>
      </c>
      <c r="G110" s="49">
        <f t="shared" si="8"/>
        <v>-96.629213483146074</v>
      </c>
      <c r="H110" s="33">
        <f t="shared" si="9"/>
        <v>1.1622050904582962E-2</v>
      </c>
      <c r="I110" s="33">
        <f t="shared" si="10"/>
        <v>0.27398103681812586</v>
      </c>
      <c r="J110" s="20">
        <v>507</v>
      </c>
      <c r="K110" s="14">
        <v>1061</v>
      </c>
      <c r="L110" s="49">
        <f t="shared" si="11"/>
        <v>-52.214891611687086</v>
      </c>
      <c r="M110" s="33">
        <f t="shared" si="12"/>
        <v>0.15329771504766743</v>
      </c>
      <c r="N110" s="34">
        <f t="shared" si="13"/>
        <v>0.30804070434189323</v>
      </c>
    </row>
    <row r="111" spans="1:14" hidden="1" outlineLevel="1" x14ac:dyDescent="0.25">
      <c r="A111" s="36"/>
      <c r="B111" s="50" t="s">
        <v>125</v>
      </c>
      <c r="C111" s="42">
        <f t="shared" si="7"/>
        <v>-35.94202898550725</v>
      </c>
      <c r="D111" s="48"/>
      <c r="E111" s="20">
        <v>35</v>
      </c>
      <c r="F111" s="14">
        <v>67</v>
      </c>
      <c r="G111" s="49">
        <f t="shared" si="8"/>
        <v>-47.761194029850742</v>
      </c>
      <c r="H111" s="33">
        <f t="shared" si="9"/>
        <v>0.13559059388680123</v>
      </c>
      <c r="I111" s="33">
        <f t="shared" si="10"/>
        <v>0.20625538726757789</v>
      </c>
      <c r="J111" s="20">
        <v>442</v>
      </c>
      <c r="K111" s="14">
        <v>690</v>
      </c>
      <c r="L111" s="49">
        <f t="shared" si="11"/>
        <v>-35.94202898550725</v>
      </c>
      <c r="M111" s="33">
        <f t="shared" si="12"/>
        <v>0.13364416183642802</v>
      </c>
      <c r="N111" s="34">
        <f t="shared" si="13"/>
        <v>0.20032807351169304</v>
      </c>
    </row>
    <row r="112" spans="1:14" hidden="1" outlineLevel="1" x14ac:dyDescent="0.25">
      <c r="A112" s="36"/>
      <c r="B112" s="50" t="s">
        <v>126</v>
      </c>
      <c r="C112" s="42">
        <f t="shared" si="7"/>
        <v>12.972972972972974</v>
      </c>
      <c r="D112" s="48"/>
      <c r="E112" s="20">
        <v>7</v>
      </c>
      <c r="F112" s="14">
        <v>41</v>
      </c>
      <c r="G112" s="49">
        <f t="shared" si="8"/>
        <v>-82.926829268292678</v>
      </c>
      <c r="H112" s="33">
        <f t="shared" si="9"/>
        <v>2.7118118777360246E-2</v>
      </c>
      <c r="I112" s="33">
        <f t="shared" si="10"/>
        <v>0.12621598325329395</v>
      </c>
      <c r="J112" s="20">
        <v>209</v>
      </c>
      <c r="K112" s="14">
        <v>185</v>
      </c>
      <c r="L112" s="49">
        <f t="shared" si="11"/>
        <v>12.972972972972974</v>
      </c>
      <c r="M112" s="33">
        <f t="shared" si="12"/>
        <v>6.3193732633062105E-2</v>
      </c>
      <c r="N112" s="34">
        <f t="shared" si="13"/>
        <v>5.3711150144439439E-2</v>
      </c>
    </row>
    <row r="113" spans="1:14" hidden="1" outlineLevel="1" x14ac:dyDescent="0.25">
      <c r="A113" s="36"/>
      <c r="B113" s="50" t="s">
        <v>127</v>
      </c>
      <c r="C113" s="42" t="str">
        <f t="shared" si="7"/>
        <v/>
      </c>
      <c r="D113" s="48"/>
      <c r="E113" s="20">
        <v>56</v>
      </c>
      <c r="F113" s="14">
        <v>0</v>
      </c>
      <c r="G113" s="49" t="str">
        <f t="shared" si="8"/>
        <v/>
      </c>
      <c r="H113" s="33">
        <f t="shared" si="9"/>
        <v>0.21694495021888197</v>
      </c>
      <c r="I113" s="33" t="str">
        <f t="shared" si="10"/>
        <v/>
      </c>
      <c r="J113" s="20">
        <v>134</v>
      </c>
      <c r="K113" s="14">
        <v>0</v>
      </c>
      <c r="L113" s="49" t="str">
        <f t="shared" si="11"/>
        <v/>
      </c>
      <c r="M113" s="33">
        <f t="shared" si="12"/>
        <v>4.0516555850862786E-2</v>
      </c>
      <c r="N113" s="34" t="str">
        <f t="shared" si="13"/>
        <v/>
      </c>
    </row>
    <row r="114" spans="1:14" hidden="1" outlineLevel="1" x14ac:dyDescent="0.25">
      <c r="A114" s="36"/>
      <c r="B114" s="50" t="s">
        <v>128</v>
      </c>
      <c r="C114" s="42">
        <f t="shared" si="7"/>
        <v>31.428571428571427</v>
      </c>
      <c r="D114" s="48"/>
      <c r="E114" s="20">
        <v>0</v>
      </c>
      <c r="F114" s="14">
        <v>2</v>
      </c>
      <c r="G114" s="49">
        <f t="shared" si="8"/>
        <v>-100</v>
      </c>
      <c r="H114" s="33" t="str">
        <f t="shared" si="9"/>
        <v/>
      </c>
      <c r="I114" s="33">
        <f t="shared" si="10"/>
        <v>6.156877231867996E-3</v>
      </c>
      <c r="J114" s="20">
        <v>46</v>
      </c>
      <c r="K114" s="14">
        <v>35</v>
      </c>
      <c r="L114" s="49">
        <f t="shared" si="11"/>
        <v>31.428571428571427</v>
      </c>
      <c r="M114" s="33">
        <f t="shared" si="12"/>
        <v>1.3908668426415586E-2</v>
      </c>
      <c r="N114" s="34">
        <f t="shared" si="13"/>
        <v>1.01615689462453E-2</v>
      </c>
    </row>
    <row r="115" spans="1:14" hidden="1" outlineLevel="1" x14ac:dyDescent="0.25">
      <c r="A115" s="36"/>
      <c r="B115" s="50" t="s">
        <v>129</v>
      </c>
      <c r="C115" s="42">
        <f t="shared" si="7"/>
        <v>-74.193548387096769</v>
      </c>
      <c r="D115" s="48"/>
      <c r="E115" s="20">
        <v>0</v>
      </c>
      <c r="F115" s="14">
        <v>11</v>
      </c>
      <c r="G115" s="49">
        <f t="shared" si="8"/>
        <v>-100</v>
      </c>
      <c r="H115" s="33" t="str">
        <f t="shared" si="9"/>
        <v/>
      </c>
      <c r="I115" s="33">
        <f t="shared" si="10"/>
        <v>3.3862824775273984E-2</v>
      </c>
      <c r="J115" s="20">
        <v>40</v>
      </c>
      <c r="K115" s="14">
        <v>155</v>
      </c>
      <c r="L115" s="49">
        <f t="shared" si="11"/>
        <v>-74.193548387096769</v>
      </c>
      <c r="M115" s="33">
        <f t="shared" si="12"/>
        <v>1.2094494283839638E-2</v>
      </c>
      <c r="N115" s="34">
        <f t="shared" si="13"/>
        <v>4.5001233904800618E-2</v>
      </c>
    </row>
    <row r="116" spans="1:14" hidden="1" outlineLevel="1" x14ac:dyDescent="0.25">
      <c r="A116" s="36"/>
      <c r="B116" s="50" t="s">
        <v>130</v>
      </c>
      <c r="C116" s="42">
        <f t="shared" si="7"/>
        <v>83.333333333333343</v>
      </c>
      <c r="D116" s="48"/>
      <c r="E116" s="20">
        <v>0</v>
      </c>
      <c r="F116" s="14">
        <v>5</v>
      </c>
      <c r="G116" s="49">
        <f t="shared" si="8"/>
        <v>-100</v>
      </c>
      <c r="H116" s="33" t="str">
        <f t="shared" si="9"/>
        <v/>
      </c>
      <c r="I116" s="33">
        <f t="shared" si="10"/>
        <v>1.5392193079669991E-2</v>
      </c>
      <c r="J116" s="20">
        <v>33</v>
      </c>
      <c r="K116" s="14">
        <v>18</v>
      </c>
      <c r="L116" s="49">
        <f t="shared" si="11"/>
        <v>83.333333333333343</v>
      </c>
      <c r="M116" s="33">
        <f t="shared" si="12"/>
        <v>9.9779577841677021E-3</v>
      </c>
      <c r="N116" s="34">
        <f t="shared" si="13"/>
        <v>5.2259497437832968E-3</v>
      </c>
    </row>
    <row r="117" spans="1:14" hidden="1" outlineLevel="1" x14ac:dyDescent="0.25">
      <c r="A117" s="36"/>
      <c r="B117" s="50" t="s">
        <v>131</v>
      </c>
      <c r="C117" s="42">
        <f t="shared" si="7"/>
        <v>-43.75</v>
      </c>
      <c r="D117" s="48"/>
      <c r="E117" s="20">
        <v>0</v>
      </c>
      <c r="F117" s="14">
        <v>2</v>
      </c>
      <c r="G117" s="49">
        <f t="shared" si="8"/>
        <v>-100</v>
      </c>
      <c r="H117" s="33" t="str">
        <f t="shared" si="9"/>
        <v/>
      </c>
      <c r="I117" s="33">
        <f t="shared" si="10"/>
        <v>6.156877231867996E-3</v>
      </c>
      <c r="J117" s="20">
        <v>27</v>
      </c>
      <c r="K117" s="14">
        <v>48</v>
      </c>
      <c r="L117" s="49">
        <f t="shared" si="11"/>
        <v>-43.75</v>
      </c>
      <c r="M117" s="33">
        <f t="shared" si="12"/>
        <v>8.1637836415917563E-3</v>
      </c>
      <c r="N117" s="34">
        <f t="shared" si="13"/>
        <v>1.3935865983422127E-2</v>
      </c>
    </row>
    <row r="118" spans="1:14" hidden="1" outlineLevel="1" x14ac:dyDescent="0.25">
      <c r="A118" s="36"/>
      <c r="B118" s="50" t="s">
        <v>132</v>
      </c>
      <c r="C118" s="42">
        <f t="shared" si="7"/>
        <v>-14.285714285714285</v>
      </c>
      <c r="D118" s="48"/>
      <c r="E118" s="20">
        <v>0</v>
      </c>
      <c r="F118" s="14">
        <v>1</v>
      </c>
      <c r="G118" s="49">
        <f t="shared" si="8"/>
        <v>-100</v>
      </c>
      <c r="H118" s="33" t="str">
        <f t="shared" si="9"/>
        <v/>
      </c>
      <c r="I118" s="33">
        <f t="shared" si="10"/>
        <v>3.078438615933998E-3</v>
      </c>
      <c r="J118" s="20">
        <v>12</v>
      </c>
      <c r="K118" s="14">
        <v>14</v>
      </c>
      <c r="L118" s="49">
        <f t="shared" si="11"/>
        <v>-14.285714285714285</v>
      </c>
      <c r="M118" s="33">
        <f t="shared" si="12"/>
        <v>3.6283482851518917E-3</v>
      </c>
      <c r="N118" s="34">
        <f t="shared" si="13"/>
        <v>4.0646275784981204E-3</v>
      </c>
    </row>
    <row r="119" spans="1:14" hidden="1" outlineLevel="1" x14ac:dyDescent="0.25">
      <c r="A119" s="36"/>
      <c r="B119" s="50" t="s">
        <v>133</v>
      </c>
      <c r="C119" s="42">
        <f t="shared" si="7"/>
        <v>-62.5</v>
      </c>
      <c r="D119" s="48"/>
      <c r="E119" s="20">
        <v>0</v>
      </c>
      <c r="F119" s="14">
        <v>0</v>
      </c>
      <c r="G119" s="49" t="str">
        <f t="shared" si="8"/>
        <v/>
      </c>
      <c r="H119" s="33" t="str">
        <f t="shared" si="9"/>
        <v/>
      </c>
      <c r="I119" s="33" t="str">
        <f t="shared" si="10"/>
        <v/>
      </c>
      <c r="J119" s="20">
        <v>6</v>
      </c>
      <c r="K119" s="14">
        <v>16</v>
      </c>
      <c r="L119" s="49">
        <f t="shared" si="11"/>
        <v>-62.5</v>
      </c>
      <c r="M119" s="33">
        <f t="shared" si="12"/>
        <v>1.8141741425759458E-3</v>
      </c>
      <c r="N119" s="34">
        <f t="shared" si="13"/>
        <v>4.645288661140709E-3</v>
      </c>
    </row>
    <row r="120" spans="1:14" hidden="1" outlineLevel="1" x14ac:dyDescent="0.25">
      <c r="A120" s="36"/>
      <c r="B120" s="50" t="s">
        <v>134</v>
      </c>
      <c r="C120" s="42">
        <f t="shared" si="7"/>
        <v>-73.68421052631578</v>
      </c>
      <c r="D120" s="48"/>
      <c r="E120" s="20">
        <v>0</v>
      </c>
      <c r="F120" s="14">
        <v>1</v>
      </c>
      <c r="G120" s="49">
        <f t="shared" si="8"/>
        <v>-100</v>
      </c>
      <c r="H120" s="33" t="str">
        <f t="shared" si="9"/>
        <v/>
      </c>
      <c r="I120" s="33">
        <f t="shared" si="10"/>
        <v>3.078438615933998E-3</v>
      </c>
      <c r="J120" s="20">
        <v>5</v>
      </c>
      <c r="K120" s="14">
        <v>19</v>
      </c>
      <c r="L120" s="49">
        <f t="shared" si="11"/>
        <v>-73.68421052631578</v>
      </c>
      <c r="M120" s="33">
        <f t="shared" si="12"/>
        <v>1.5118117854799548E-3</v>
      </c>
      <c r="N120" s="34">
        <f t="shared" si="13"/>
        <v>5.516280285104592E-3</v>
      </c>
    </row>
    <row r="121" spans="1:14" collapsed="1" x14ac:dyDescent="0.25">
      <c r="A121" s="36" t="s">
        <v>135</v>
      </c>
      <c r="B121" s="1" t="s">
        <v>136</v>
      </c>
      <c r="C121" s="42">
        <f t="shared" si="7"/>
        <v>-0.24326347305389223</v>
      </c>
      <c r="D121" s="48"/>
      <c r="E121" s="20">
        <v>1614</v>
      </c>
      <c r="F121" s="14">
        <v>1635</v>
      </c>
      <c r="G121" s="49">
        <f t="shared" si="8"/>
        <v>-1.2844036697247707</v>
      </c>
      <c r="H121" s="33">
        <f t="shared" si="9"/>
        <v>6.2526633866656338</v>
      </c>
      <c r="I121" s="33">
        <f t="shared" si="10"/>
        <v>5.0332471370520873</v>
      </c>
      <c r="J121" s="20">
        <v>15993</v>
      </c>
      <c r="K121" s="14">
        <v>16032</v>
      </c>
      <c r="L121" s="49">
        <f t="shared" si="11"/>
        <v>-0.24326347305389223</v>
      </c>
      <c r="M121" s="33">
        <f t="shared" si="12"/>
        <v>4.8356811770361841</v>
      </c>
      <c r="N121" s="34">
        <f t="shared" si="13"/>
        <v>4.6545792384629898</v>
      </c>
    </row>
    <row r="122" spans="1:14" hidden="1" outlineLevel="1" x14ac:dyDescent="0.25">
      <c r="A122" s="36"/>
      <c r="B122" s="50" t="s">
        <v>137</v>
      </c>
      <c r="C122" s="42">
        <f t="shared" si="7"/>
        <v>-4.6081208687440984</v>
      </c>
      <c r="D122" s="48"/>
      <c r="E122" s="20">
        <v>543</v>
      </c>
      <c r="F122" s="14">
        <v>563</v>
      </c>
      <c r="G122" s="49">
        <f t="shared" si="8"/>
        <v>-3.5523978685612785</v>
      </c>
      <c r="H122" s="33">
        <f t="shared" si="9"/>
        <v>2.1035912137295161</v>
      </c>
      <c r="I122" s="33">
        <f t="shared" si="10"/>
        <v>1.733160940770841</v>
      </c>
      <c r="J122" s="20">
        <v>5051</v>
      </c>
      <c r="K122" s="14">
        <v>5295</v>
      </c>
      <c r="L122" s="49">
        <f t="shared" si="11"/>
        <v>-4.6081208687440984</v>
      </c>
      <c r="M122" s="33">
        <f t="shared" si="12"/>
        <v>1.5272322656918504</v>
      </c>
      <c r="N122" s="34">
        <f t="shared" si="13"/>
        <v>1.5373002162962532</v>
      </c>
    </row>
    <row r="123" spans="1:14" hidden="1" outlineLevel="1" x14ac:dyDescent="0.25">
      <c r="A123" s="36"/>
      <c r="B123" s="50" t="s">
        <v>138</v>
      </c>
      <c r="C123" s="42">
        <f t="shared" si="7"/>
        <v>-15.411406181976492</v>
      </c>
      <c r="D123" s="48"/>
      <c r="E123" s="20">
        <v>430</v>
      </c>
      <c r="F123" s="14">
        <v>419</v>
      </c>
      <c r="G123" s="49">
        <f t="shared" si="8"/>
        <v>2.6252983293556085</v>
      </c>
      <c r="H123" s="33">
        <f t="shared" si="9"/>
        <v>1.6658272963235581</v>
      </c>
      <c r="I123" s="33">
        <f t="shared" si="10"/>
        <v>1.2898657800763453</v>
      </c>
      <c r="J123" s="20">
        <v>3886</v>
      </c>
      <c r="K123" s="14">
        <v>4594</v>
      </c>
      <c r="L123" s="49">
        <f t="shared" si="11"/>
        <v>-15.411406181976492</v>
      </c>
      <c r="M123" s="33">
        <f t="shared" si="12"/>
        <v>1.1749801196750209</v>
      </c>
      <c r="N123" s="34">
        <f t="shared" si="13"/>
        <v>1.3337785068300259</v>
      </c>
    </row>
    <row r="124" spans="1:14" hidden="1" outlineLevel="1" x14ac:dyDescent="0.25">
      <c r="A124" s="36"/>
      <c r="B124" s="50" t="s">
        <v>139</v>
      </c>
      <c r="C124" s="42">
        <f t="shared" si="7"/>
        <v>-1.1018237082066868</v>
      </c>
      <c r="D124" s="48"/>
      <c r="E124" s="20">
        <v>287</v>
      </c>
      <c r="F124" s="14">
        <v>324</v>
      </c>
      <c r="G124" s="49">
        <f t="shared" si="8"/>
        <v>-11.419753086419753</v>
      </c>
      <c r="H124" s="33">
        <f t="shared" si="9"/>
        <v>1.1118428698717699</v>
      </c>
      <c r="I124" s="33">
        <f t="shared" si="10"/>
        <v>0.9974141115626155</v>
      </c>
      <c r="J124" s="20">
        <v>2603</v>
      </c>
      <c r="K124" s="14">
        <v>2632</v>
      </c>
      <c r="L124" s="49">
        <f t="shared" si="11"/>
        <v>-1.1018237082066868</v>
      </c>
      <c r="M124" s="33">
        <f t="shared" si="12"/>
        <v>0.78704921552086438</v>
      </c>
      <c r="N124" s="34">
        <f t="shared" si="13"/>
        <v>0.76414998475764662</v>
      </c>
    </row>
    <row r="125" spans="1:14" hidden="1" outlineLevel="1" x14ac:dyDescent="0.25">
      <c r="A125" s="36"/>
      <c r="B125" s="50" t="s">
        <v>140</v>
      </c>
      <c r="C125" s="42">
        <f t="shared" si="7"/>
        <v>28.442437923250562</v>
      </c>
      <c r="D125" s="48"/>
      <c r="E125" s="20">
        <v>212</v>
      </c>
      <c r="F125" s="14">
        <v>266</v>
      </c>
      <c r="G125" s="49">
        <f t="shared" si="8"/>
        <v>-20.300751879699249</v>
      </c>
      <c r="H125" s="33">
        <f t="shared" si="9"/>
        <v>0.82129159725719603</v>
      </c>
      <c r="I125" s="33">
        <f t="shared" si="10"/>
        <v>0.81886467183844358</v>
      </c>
      <c r="J125" s="20">
        <v>2276</v>
      </c>
      <c r="K125" s="14">
        <v>1772</v>
      </c>
      <c r="L125" s="49">
        <f t="shared" si="11"/>
        <v>28.442437923250562</v>
      </c>
      <c r="M125" s="33">
        <f t="shared" si="12"/>
        <v>0.68817672475047553</v>
      </c>
      <c r="N125" s="34">
        <f t="shared" si="13"/>
        <v>0.51446571922133355</v>
      </c>
    </row>
    <row r="126" spans="1:14" hidden="1" outlineLevel="1" x14ac:dyDescent="0.25">
      <c r="A126" s="36"/>
      <c r="B126" s="50" t="s">
        <v>141</v>
      </c>
      <c r="C126" s="42">
        <f t="shared" si="7"/>
        <v>14176.923076923078</v>
      </c>
      <c r="D126" s="48"/>
      <c r="E126" s="20">
        <v>134</v>
      </c>
      <c r="F126" s="14">
        <v>13</v>
      </c>
      <c r="G126" s="49">
        <f t="shared" si="8"/>
        <v>930.76923076923083</v>
      </c>
      <c r="H126" s="33">
        <f t="shared" si="9"/>
        <v>0.51911827373803898</v>
      </c>
      <c r="I126" s="33">
        <f t="shared" si="10"/>
        <v>4.0019702007141979E-2</v>
      </c>
      <c r="J126" s="20">
        <v>1856</v>
      </c>
      <c r="K126" s="14">
        <v>13</v>
      </c>
      <c r="L126" s="49">
        <f t="shared" si="11"/>
        <v>14176.923076923078</v>
      </c>
      <c r="M126" s="33">
        <f t="shared" si="12"/>
        <v>0.56118453477015917</v>
      </c>
      <c r="N126" s="34">
        <f t="shared" si="13"/>
        <v>3.7742970371768257E-3</v>
      </c>
    </row>
    <row r="127" spans="1:14" hidden="1" outlineLevel="1" x14ac:dyDescent="0.25">
      <c r="A127" s="36"/>
      <c r="B127" s="50" t="s">
        <v>142</v>
      </c>
      <c r="C127" s="42">
        <f t="shared" si="7"/>
        <v>-54.404145077720209</v>
      </c>
      <c r="D127" s="48"/>
      <c r="E127" s="20">
        <v>7</v>
      </c>
      <c r="F127" s="14">
        <v>29</v>
      </c>
      <c r="G127" s="49">
        <f t="shared" si="8"/>
        <v>-75.862068965517238</v>
      </c>
      <c r="H127" s="33">
        <f t="shared" si="9"/>
        <v>2.7118118777360246E-2</v>
      </c>
      <c r="I127" s="33">
        <f t="shared" si="10"/>
        <v>8.9274719862085947E-2</v>
      </c>
      <c r="J127" s="20">
        <v>264</v>
      </c>
      <c r="K127" s="14">
        <v>579</v>
      </c>
      <c r="L127" s="49">
        <f t="shared" si="11"/>
        <v>-54.404145077720209</v>
      </c>
      <c r="M127" s="33">
        <f t="shared" si="12"/>
        <v>7.9823662273341617E-2</v>
      </c>
      <c r="N127" s="34">
        <f t="shared" si="13"/>
        <v>0.16810138342502939</v>
      </c>
    </row>
    <row r="128" spans="1:14" hidden="1" outlineLevel="1" x14ac:dyDescent="0.25">
      <c r="A128" s="36"/>
      <c r="B128" s="50" t="s">
        <v>143</v>
      </c>
      <c r="C128" s="42">
        <f t="shared" si="7"/>
        <v>-74.528301886792448</v>
      </c>
      <c r="D128" s="48"/>
      <c r="E128" s="20">
        <v>0</v>
      </c>
      <c r="F128" s="14">
        <v>11</v>
      </c>
      <c r="G128" s="49">
        <f t="shared" si="8"/>
        <v>-100</v>
      </c>
      <c r="H128" s="33" t="str">
        <f t="shared" si="9"/>
        <v/>
      </c>
      <c r="I128" s="33">
        <f t="shared" si="10"/>
        <v>3.3862824775273984E-2</v>
      </c>
      <c r="J128" s="20">
        <v>27</v>
      </c>
      <c r="K128" s="14">
        <v>106</v>
      </c>
      <c r="L128" s="49">
        <f t="shared" si="11"/>
        <v>-74.528301886792448</v>
      </c>
      <c r="M128" s="33">
        <f t="shared" si="12"/>
        <v>8.1637836415917563E-3</v>
      </c>
      <c r="N128" s="34">
        <f t="shared" si="13"/>
        <v>3.0775037380057196E-2</v>
      </c>
    </row>
    <row r="129" spans="1:14" hidden="1" outlineLevel="1" x14ac:dyDescent="0.25">
      <c r="A129" s="36"/>
      <c r="B129" s="50" t="s">
        <v>144</v>
      </c>
      <c r="C129" s="42">
        <f t="shared" si="7"/>
        <v>-98.126232741617358</v>
      </c>
      <c r="D129" s="48"/>
      <c r="E129" s="20">
        <v>0</v>
      </c>
      <c r="F129" s="14">
        <v>9</v>
      </c>
      <c r="G129" s="49">
        <f t="shared" si="8"/>
        <v>-100</v>
      </c>
      <c r="H129" s="33" t="str">
        <f t="shared" si="9"/>
        <v/>
      </c>
      <c r="I129" s="33">
        <f t="shared" si="10"/>
        <v>2.7705947543405988E-2</v>
      </c>
      <c r="J129" s="20">
        <v>19</v>
      </c>
      <c r="K129" s="14">
        <v>1014</v>
      </c>
      <c r="L129" s="49">
        <f t="shared" si="11"/>
        <v>-98.126232741617358</v>
      </c>
      <c r="M129" s="33">
        <f t="shared" si="12"/>
        <v>5.7448847848238288E-3</v>
      </c>
      <c r="N129" s="34">
        <f t="shared" si="13"/>
        <v>0.29439516889979239</v>
      </c>
    </row>
    <row r="130" spans="1:14" hidden="1" outlineLevel="1" x14ac:dyDescent="0.25">
      <c r="A130" s="36"/>
      <c r="B130" s="50" t="s">
        <v>145</v>
      </c>
      <c r="C130" s="42">
        <f t="shared" si="7"/>
        <v>-59.259259259259252</v>
      </c>
      <c r="D130" s="48"/>
      <c r="E130" s="20">
        <v>1</v>
      </c>
      <c r="F130" s="14">
        <v>1</v>
      </c>
      <c r="G130" s="49">
        <f t="shared" si="8"/>
        <v>0</v>
      </c>
      <c r="H130" s="33">
        <f t="shared" si="9"/>
        <v>3.8740169681943204E-3</v>
      </c>
      <c r="I130" s="33">
        <f t="shared" si="10"/>
        <v>3.078438615933998E-3</v>
      </c>
      <c r="J130" s="20">
        <v>11</v>
      </c>
      <c r="K130" s="14">
        <v>27</v>
      </c>
      <c r="L130" s="49">
        <f t="shared" si="11"/>
        <v>-59.259259259259252</v>
      </c>
      <c r="M130" s="33">
        <f t="shared" si="12"/>
        <v>3.3259859280559008E-3</v>
      </c>
      <c r="N130" s="34">
        <f t="shared" si="13"/>
        <v>7.8389246156749456E-3</v>
      </c>
    </row>
    <row r="131" spans="1:14" collapsed="1" x14ac:dyDescent="0.25">
      <c r="A131" s="36" t="s">
        <v>146</v>
      </c>
      <c r="B131" s="1" t="s">
        <v>147</v>
      </c>
      <c r="C131" s="42">
        <f t="shared" si="7"/>
        <v>-15.7048670271872</v>
      </c>
      <c r="D131" s="48"/>
      <c r="E131" s="20">
        <v>1000</v>
      </c>
      <c r="F131" s="14">
        <v>1920</v>
      </c>
      <c r="G131" s="49">
        <f t="shared" si="8"/>
        <v>-47.916666666666671</v>
      </c>
      <c r="H131" s="33">
        <f t="shared" si="9"/>
        <v>3.8740169681943208</v>
      </c>
      <c r="I131" s="33">
        <f t="shared" si="10"/>
        <v>5.9106021425932767</v>
      </c>
      <c r="J131" s="20">
        <v>11379</v>
      </c>
      <c r="K131" s="14">
        <v>13499</v>
      </c>
      <c r="L131" s="49">
        <f t="shared" si="11"/>
        <v>-15.7048670271872</v>
      </c>
      <c r="M131" s="33">
        <f t="shared" si="12"/>
        <v>3.4405812613952813</v>
      </c>
      <c r="N131" s="34">
        <f t="shared" si="13"/>
        <v>3.9191719772961515</v>
      </c>
    </row>
    <row r="132" spans="1:14" hidden="1" outlineLevel="1" x14ac:dyDescent="0.25">
      <c r="A132" s="36"/>
      <c r="B132" s="50" t="s">
        <v>148</v>
      </c>
      <c r="C132" s="42">
        <f t="shared" si="7"/>
        <v>-5.2784503631961259</v>
      </c>
      <c r="D132" s="48"/>
      <c r="E132" s="20">
        <v>370</v>
      </c>
      <c r="F132" s="14">
        <v>548</v>
      </c>
      <c r="G132" s="49">
        <f t="shared" si="8"/>
        <v>-32.481751824817515</v>
      </c>
      <c r="H132" s="33">
        <f t="shared" si="9"/>
        <v>1.4333862782318987</v>
      </c>
      <c r="I132" s="33">
        <f t="shared" si="10"/>
        <v>1.686984361531831</v>
      </c>
      <c r="J132" s="20">
        <v>3912</v>
      </c>
      <c r="K132" s="14">
        <v>4130</v>
      </c>
      <c r="L132" s="49">
        <f t="shared" si="11"/>
        <v>-5.2784503631961259</v>
      </c>
      <c r="M132" s="33">
        <f t="shared" si="12"/>
        <v>1.1828415409595168</v>
      </c>
      <c r="N132" s="34">
        <f t="shared" si="13"/>
        <v>1.1990651356569455</v>
      </c>
    </row>
    <row r="133" spans="1:14" hidden="1" outlineLevel="1" x14ac:dyDescent="0.25">
      <c r="A133" s="36"/>
      <c r="B133" s="50" t="s">
        <v>149</v>
      </c>
      <c r="C133" s="42">
        <f t="shared" si="7"/>
        <v>-10.510948905109489</v>
      </c>
      <c r="D133" s="48"/>
      <c r="E133" s="20">
        <v>306</v>
      </c>
      <c r="F133" s="14">
        <v>467</v>
      </c>
      <c r="G133" s="49">
        <f t="shared" si="8"/>
        <v>-34.475374732334046</v>
      </c>
      <c r="H133" s="33">
        <f t="shared" si="9"/>
        <v>1.1854491922674621</v>
      </c>
      <c r="I133" s="33">
        <f t="shared" si="10"/>
        <v>1.4376308336411772</v>
      </c>
      <c r="J133" s="20">
        <v>2452</v>
      </c>
      <c r="K133" s="14">
        <v>2740</v>
      </c>
      <c r="L133" s="49">
        <f t="shared" si="11"/>
        <v>-10.510948905109489</v>
      </c>
      <c r="M133" s="33">
        <f t="shared" si="12"/>
        <v>0.74139249959936981</v>
      </c>
      <c r="N133" s="34">
        <f t="shared" si="13"/>
        <v>0.79550568322034643</v>
      </c>
    </row>
    <row r="134" spans="1:14" hidden="1" outlineLevel="1" x14ac:dyDescent="0.25">
      <c r="A134" s="36"/>
      <c r="B134" s="50" t="s">
        <v>150</v>
      </c>
      <c r="C134" s="42">
        <f t="shared" si="7"/>
        <v>62.730627306273071</v>
      </c>
      <c r="D134" s="48"/>
      <c r="E134" s="20">
        <v>166</v>
      </c>
      <c r="F134" s="14">
        <v>77</v>
      </c>
      <c r="G134" s="49">
        <f t="shared" si="8"/>
        <v>115.58441558441559</v>
      </c>
      <c r="H134" s="33">
        <f t="shared" si="9"/>
        <v>0.64308681672025725</v>
      </c>
      <c r="I134" s="33">
        <f t="shared" si="10"/>
        <v>0.23703977342691787</v>
      </c>
      <c r="J134" s="20">
        <v>1323</v>
      </c>
      <c r="K134" s="14">
        <v>813</v>
      </c>
      <c r="L134" s="49">
        <f t="shared" si="11"/>
        <v>62.730627306273071</v>
      </c>
      <c r="M134" s="33">
        <f t="shared" si="12"/>
        <v>0.40002539843799606</v>
      </c>
      <c r="N134" s="34">
        <f t="shared" si="13"/>
        <v>0.23603873009421225</v>
      </c>
    </row>
    <row r="135" spans="1:14" hidden="1" outlineLevel="1" x14ac:dyDescent="0.25">
      <c r="A135" s="36"/>
      <c r="B135" s="50" t="s">
        <v>151</v>
      </c>
      <c r="C135" s="42">
        <f t="shared" si="7"/>
        <v>-48.422496570644718</v>
      </c>
      <c r="D135" s="48"/>
      <c r="E135" s="20">
        <v>55</v>
      </c>
      <c r="F135" s="14">
        <v>387</v>
      </c>
      <c r="G135" s="49">
        <f t="shared" si="8"/>
        <v>-85.788113695090445</v>
      </c>
      <c r="H135" s="33">
        <f t="shared" si="9"/>
        <v>0.21307093325068763</v>
      </c>
      <c r="I135" s="33">
        <f t="shared" si="10"/>
        <v>1.1913557443664573</v>
      </c>
      <c r="J135" s="20">
        <v>1128</v>
      </c>
      <c r="K135" s="14">
        <v>2187</v>
      </c>
      <c r="L135" s="49">
        <f t="shared" si="11"/>
        <v>-48.422496570644718</v>
      </c>
      <c r="M135" s="33">
        <f t="shared" si="12"/>
        <v>0.34106473880427784</v>
      </c>
      <c r="N135" s="34">
        <f t="shared" si="13"/>
        <v>0.63495289386967069</v>
      </c>
    </row>
    <row r="136" spans="1:14" hidden="1" outlineLevel="1" x14ac:dyDescent="0.25">
      <c r="A136" s="36"/>
      <c r="B136" s="50" t="s">
        <v>152</v>
      </c>
      <c r="C136" s="42">
        <f t="shared" si="7"/>
        <v>-25.832766825288918</v>
      </c>
      <c r="D136" s="48"/>
      <c r="E136" s="20">
        <v>72</v>
      </c>
      <c r="F136" s="14">
        <v>190</v>
      </c>
      <c r="G136" s="49">
        <f t="shared" si="8"/>
        <v>-62.10526315789474</v>
      </c>
      <c r="H136" s="33">
        <f t="shared" si="9"/>
        <v>0.27892922170999113</v>
      </c>
      <c r="I136" s="33">
        <f t="shared" si="10"/>
        <v>0.58490333702745967</v>
      </c>
      <c r="J136" s="20">
        <v>1091</v>
      </c>
      <c r="K136" s="14">
        <v>1471</v>
      </c>
      <c r="L136" s="49">
        <f t="shared" si="11"/>
        <v>-25.832766825288918</v>
      </c>
      <c r="M136" s="33">
        <f t="shared" si="12"/>
        <v>0.32987733159172616</v>
      </c>
      <c r="N136" s="34">
        <f t="shared" si="13"/>
        <v>0.42707622628362391</v>
      </c>
    </row>
    <row r="137" spans="1:14" hidden="1" outlineLevel="1" x14ac:dyDescent="0.25">
      <c r="A137" s="36"/>
      <c r="B137" s="50" t="s">
        <v>153</v>
      </c>
      <c r="C137" s="42">
        <f t="shared" si="7"/>
        <v>-30.934150076569679</v>
      </c>
      <c r="D137" s="48"/>
      <c r="E137" s="20">
        <v>5</v>
      </c>
      <c r="F137" s="14">
        <v>59</v>
      </c>
      <c r="G137" s="49">
        <f t="shared" si="8"/>
        <v>-91.525423728813564</v>
      </c>
      <c r="H137" s="33">
        <f t="shared" si="9"/>
        <v>1.9370084840971604E-2</v>
      </c>
      <c r="I137" s="33">
        <f t="shared" si="10"/>
        <v>0.18162787834010591</v>
      </c>
      <c r="J137" s="20">
        <v>451</v>
      </c>
      <c r="K137" s="14">
        <v>653</v>
      </c>
      <c r="L137" s="49">
        <f t="shared" si="11"/>
        <v>-30.934150076569679</v>
      </c>
      <c r="M137" s="33">
        <f t="shared" si="12"/>
        <v>0.13636542305029192</v>
      </c>
      <c r="N137" s="34">
        <f t="shared" si="13"/>
        <v>0.18958584348280516</v>
      </c>
    </row>
    <row r="138" spans="1:14" hidden="1" outlineLevel="1" x14ac:dyDescent="0.25">
      <c r="A138" s="36"/>
      <c r="B138" s="50" t="s">
        <v>154</v>
      </c>
      <c r="C138" s="42">
        <f t="shared" ref="C138:C201" si="14">IF(K138=0,"",SUM(((J138-K138)/K138)*100))</f>
        <v>-14.898989898989898</v>
      </c>
      <c r="D138" s="48"/>
      <c r="E138" s="20">
        <v>6</v>
      </c>
      <c r="F138" s="14">
        <v>32</v>
      </c>
      <c r="G138" s="49">
        <f t="shared" ref="G138:G201" si="15">IF(F138=0,"",SUM(((E138-F138)/F138)*100))</f>
        <v>-81.25</v>
      </c>
      <c r="H138" s="33">
        <f t="shared" ref="H138:H201" si="16">IF(E138=0,"",SUM((E138/CntPeriod)*100))</f>
        <v>2.3244101809165925E-2</v>
      </c>
      <c r="I138" s="33">
        <f t="shared" ref="I138:I201" si="17">IF(F138=0,"",SUM((F138/CntPeriodPrevYear)*100))</f>
        <v>9.8510035709887936E-2</v>
      </c>
      <c r="J138" s="20">
        <v>337</v>
      </c>
      <c r="K138" s="14">
        <v>396</v>
      </c>
      <c r="L138" s="49">
        <f t="shared" ref="L138:L201" si="18">IF(K138=0,"",SUM(((J138-K138)/K138)*100))</f>
        <v>-14.898989898989898</v>
      </c>
      <c r="M138" s="33">
        <f t="shared" ref="M138:M201" si="19">IF(J138=0,"",SUM((J138/CntYearAck)*100))</f>
        <v>0.10189611434134895</v>
      </c>
      <c r="N138" s="34">
        <f t="shared" ref="N138:N201" si="20">IF(K138=0,"",SUM((K138/CntPrevYearAck)*100))</f>
        <v>0.11497089436323255</v>
      </c>
    </row>
    <row r="139" spans="1:14" hidden="1" outlineLevel="1" x14ac:dyDescent="0.25">
      <c r="A139" s="36"/>
      <c r="B139" s="50" t="s">
        <v>155</v>
      </c>
      <c r="C139" s="42">
        <f t="shared" si="14"/>
        <v>33.009708737864081</v>
      </c>
      <c r="D139" s="48"/>
      <c r="E139" s="20">
        <v>1</v>
      </c>
      <c r="F139" s="14">
        <v>62</v>
      </c>
      <c r="G139" s="49">
        <f t="shared" si="15"/>
        <v>-98.387096774193552</v>
      </c>
      <c r="H139" s="33">
        <f t="shared" si="16"/>
        <v>3.8740169681943204E-3</v>
      </c>
      <c r="I139" s="33">
        <f t="shared" si="17"/>
        <v>0.1908631941879079</v>
      </c>
      <c r="J139" s="20">
        <v>274</v>
      </c>
      <c r="K139" s="14">
        <v>206</v>
      </c>
      <c r="L139" s="49">
        <f t="shared" si="18"/>
        <v>33.009708737864081</v>
      </c>
      <c r="M139" s="33">
        <f t="shared" si="19"/>
        <v>8.2847285844301524E-2</v>
      </c>
      <c r="N139" s="34">
        <f t="shared" si="20"/>
        <v>5.9808091512186627E-2</v>
      </c>
    </row>
    <row r="140" spans="1:14" hidden="1" outlineLevel="1" x14ac:dyDescent="0.25">
      <c r="A140" s="36"/>
      <c r="B140" s="50" t="s">
        <v>156</v>
      </c>
      <c r="C140" s="42">
        <f t="shared" si="14"/>
        <v>-48.98989898989899</v>
      </c>
      <c r="D140" s="48"/>
      <c r="E140" s="20">
        <v>8</v>
      </c>
      <c r="F140" s="14">
        <v>13</v>
      </c>
      <c r="G140" s="49">
        <f t="shared" si="15"/>
        <v>-38.461538461538467</v>
      </c>
      <c r="H140" s="33">
        <f t="shared" si="16"/>
        <v>3.0992135745554563E-2</v>
      </c>
      <c r="I140" s="33">
        <f t="shared" si="17"/>
        <v>4.0019702007141979E-2</v>
      </c>
      <c r="J140" s="20">
        <v>202</v>
      </c>
      <c r="K140" s="14">
        <v>396</v>
      </c>
      <c r="L140" s="49">
        <f t="shared" si="18"/>
        <v>-48.98989898989899</v>
      </c>
      <c r="M140" s="33">
        <f t="shared" si="19"/>
        <v>6.1077196133390174E-2</v>
      </c>
      <c r="N140" s="34">
        <f t="shared" si="20"/>
        <v>0.11497089436323255</v>
      </c>
    </row>
    <row r="141" spans="1:14" hidden="1" outlineLevel="1" x14ac:dyDescent="0.25">
      <c r="A141" s="36"/>
      <c r="B141" s="50" t="s">
        <v>157</v>
      </c>
      <c r="C141" s="42">
        <f t="shared" si="14"/>
        <v>-61.298701298701296</v>
      </c>
      <c r="D141" s="48"/>
      <c r="E141" s="20">
        <v>10</v>
      </c>
      <c r="F141" s="14">
        <v>72</v>
      </c>
      <c r="G141" s="49">
        <f t="shared" si="15"/>
        <v>-86.111111111111114</v>
      </c>
      <c r="H141" s="33">
        <f t="shared" si="16"/>
        <v>3.8740169681943208E-2</v>
      </c>
      <c r="I141" s="33">
        <f t="shared" si="17"/>
        <v>0.22164758034724791</v>
      </c>
      <c r="J141" s="20">
        <v>149</v>
      </c>
      <c r="K141" s="14">
        <v>385</v>
      </c>
      <c r="L141" s="49">
        <f t="shared" si="18"/>
        <v>-61.298701298701296</v>
      </c>
      <c r="M141" s="33">
        <f t="shared" si="19"/>
        <v>4.5051991207302654E-2</v>
      </c>
      <c r="N141" s="34">
        <f t="shared" si="20"/>
        <v>0.11177725840869829</v>
      </c>
    </row>
    <row r="142" spans="1:14" hidden="1" outlineLevel="1" x14ac:dyDescent="0.25">
      <c r="A142" s="36"/>
      <c r="B142" s="50" t="s">
        <v>158</v>
      </c>
      <c r="C142" s="42">
        <f t="shared" si="14"/>
        <v>-50.413223140495866</v>
      </c>
      <c r="D142" s="48"/>
      <c r="E142" s="20">
        <v>1</v>
      </c>
      <c r="F142" s="14">
        <v>13</v>
      </c>
      <c r="G142" s="49">
        <f t="shared" si="15"/>
        <v>-92.307692307692307</v>
      </c>
      <c r="H142" s="33">
        <f t="shared" si="16"/>
        <v>3.8740169681943204E-3</v>
      </c>
      <c r="I142" s="33">
        <f t="shared" si="17"/>
        <v>4.0019702007141979E-2</v>
      </c>
      <c r="J142" s="20">
        <v>60</v>
      </c>
      <c r="K142" s="14">
        <v>121</v>
      </c>
      <c r="L142" s="49">
        <f t="shared" si="18"/>
        <v>-50.413223140495866</v>
      </c>
      <c r="M142" s="33">
        <f t="shared" si="19"/>
        <v>1.8141741425759458E-2</v>
      </c>
      <c r="N142" s="34">
        <f t="shared" si="20"/>
        <v>3.512999549987661E-2</v>
      </c>
    </row>
    <row r="143" spans="1:14" hidden="1" outlineLevel="1" x14ac:dyDescent="0.25">
      <c r="A143" s="36"/>
      <c r="B143" s="50" t="s">
        <v>159</v>
      </c>
      <c r="C143" s="42">
        <f t="shared" si="14"/>
        <v>-100</v>
      </c>
      <c r="D143" s="48"/>
      <c r="E143" s="20">
        <v>0</v>
      </c>
      <c r="F143" s="14">
        <v>0</v>
      </c>
      <c r="G143" s="49" t="str">
        <f t="shared" si="15"/>
        <v/>
      </c>
      <c r="H143" s="33" t="str">
        <f t="shared" si="16"/>
        <v/>
      </c>
      <c r="I143" s="33" t="str">
        <f t="shared" si="17"/>
        <v/>
      </c>
      <c r="J143" s="20">
        <v>0</v>
      </c>
      <c r="K143" s="14">
        <v>1</v>
      </c>
      <c r="L143" s="49">
        <f t="shared" si="18"/>
        <v>-100</v>
      </c>
      <c r="M143" s="33" t="str">
        <f t="shared" si="19"/>
        <v/>
      </c>
      <c r="N143" s="34">
        <f t="shared" si="20"/>
        <v>2.9033054132129432E-4</v>
      </c>
    </row>
    <row r="144" spans="1:14" collapsed="1" x14ac:dyDescent="0.25">
      <c r="A144" s="36" t="s">
        <v>160</v>
      </c>
      <c r="B144" s="1" t="s">
        <v>161</v>
      </c>
      <c r="C144" s="42">
        <f t="shared" si="14"/>
        <v>14.732593340060546</v>
      </c>
      <c r="D144" s="48"/>
      <c r="E144" s="20">
        <v>613</v>
      </c>
      <c r="F144" s="14">
        <v>624</v>
      </c>
      <c r="G144" s="49">
        <f t="shared" si="15"/>
        <v>-1.7628205128205128</v>
      </c>
      <c r="H144" s="33">
        <f t="shared" si="16"/>
        <v>2.3747724015031184</v>
      </c>
      <c r="I144" s="33">
        <f t="shared" si="17"/>
        <v>1.9209456963428149</v>
      </c>
      <c r="J144" s="20">
        <v>10233</v>
      </c>
      <c r="K144" s="14">
        <v>8919</v>
      </c>
      <c r="L144" s="49">
        <f t="shared" si="18"/>
        <v>14.732593340060546</v>
      </c>
      <c r="M144" s="33">
        <f t="shared" si="19"/>
        <v>3.0940740001632756</v>
      </c>
      <c r="N144" s="34">
        <f t="shared" si="20"/>
        <v>2.589458098044624</v>
      </c>
    </row>
    <row r="145" spans="1:14" hidden="1" outlineLevel="1" x14ac:dyDescent="0.25">
      <c r="A145" s="36"/>
      <c r="B145" s="50" t="s">
        <v>162</v>
      </c>
      <c r="C145" s="42">
        <f t="shared" si="14"/>
        <v>23.131955484896661</v>
      </c>
      <c r="D145" s="48"/>
      <c r="E145" s="20">
        <v>177</v>
      </c>
      <c r="F145" s="14">
        <v>388</v>
      </c>
      <c r="G145" s="49">
        <f t="shared" si="15"/>
        <v>-54.381443298969067</v>
      </c>
      <c r="H145" s="33">
        <f t="shared" si="16"/>
        <v>0.68570100337039475</v>
      </c>
      <c r="I145" s="33">
        <f t="shared" si="17"/>
        <v>1.1944341829823912</v>
      </c>
      <c r="J145" s="20">
        <v>6196</v>
      </c>
      <c r="K145" s="14">
        <v>5032</v>
      </c>
      <c r="L145" s="49">
        <f t="shared" si="18"/>
        <v>23.131955484896661</v>
      </c>
      <c r="M145" s="33">
        <f t="shared" si="19"/>
        <v>1.8734371645667602</v>
      </c>
      <c r="N145" s="34">
        <f t="shared" si="20"/>
        <v>1.4609432839287528</v>
      </c>
    </row>
    <row r="146" spans="1:14" hidden="1" outlineLevel="1" x14ac:dyDescent="0.25">
      <c r="A146" s="36"/>
      <c r="B146" s="50" t="s">
        <v>163</v>
      </c>
      <c r="C146" s="42">
        <f t="shared" si="14"/>
        <v>53.56037151702786</v>
      </c>
      <c r="D146" s="48"/>
      <c r="E146" s="20">
        <v>388</v>
      </c>
      <c r="F146" s="14">
        <v>9</v>
      </c>
      <c r="G146" s="49">
        <f t="shared" si="15"/>
        <v>4211.1111111111113</v>
      </c>
      <c r="H146" s="33">
        <f t="shared" si="16"/>
        <v>1.5031185836593965</v>
      </c>
      <c r="I146" s="33">
        <f t="shared" si="17"/>
        <v>2.7705947543405988E-2</v>
      </c>
      <c r="J146" s="20">
        <v>1488</v>
      </c>
      <c r="K146" s="14">
        <v>969</v>
      </c>
      <c r="L146" s="49">
        <f t="shared" si="18"/>
        <v>53.56037151702786</v>
      </c>
      <c r="M146" s="33">
        <f t="shared" si="19"/>
        <v>0.44991518735883457</v>
      </c>
      <c r="N146" s="34">
        <f t="shared" si="20"/>
        <v>0.28133029454033415</v>
      </c>
    </row>
    <row r="147" spans="1:14" hidden="1" outlineLevel="1" x14ac:dyDescent="0.25">
      <c r="A147" s="36"/>
      <c r="B147" s="50" t="s">
        <v>164</v>
      </c>
      <c r="C147" s="42">
        <f t="shared" si="14"/>
        <v>7.8674948240165632</v>
      </c>
      <c r="D147" s="48"/>
      <c r="E147" s="20">
        <v>15</v>
      </c>
      <c r="F147" s="14">
        <v>73</v>
      </c>
      <c r="G147" s="49">
        <f t="shared" si="15"/>
        <v>-79.452054794520549</v>
      </c>
      <c r="H147" s="33">
        <f t="shared" si="16"/>
        <v>5.8110254522914809E-2</v>
      </c>
      <c r="I147" s="33">
        <f t="shared" si="17"/>
        <v>0.22472601896318187</v>
      </c>
      <c r="J147" s="20">
        <v>1042</v>
      </c>
      <c r="K147" s="14">
        <v>966</v>
      </c>
      <c r="L147" s="49">
        <f t="shared" si="18"/>
        <v>7.8674948240165632</v>
      </c>
      <c r="M147" s="33">
        <f t="shared" si="19"/>
        <v>0.31506157609402258</v>
      </c>
      <c r="N147" s="34">
        <f t="shared" si="20"/>
        <v>0.28045930291637028</v>
      </c>
    </row>
    <row r="148" spans="1:14" hidden="1" outlineLevel="1" x14ac:dyDescent="0.25">
      <c r="A148" s="36"/>
      <c r="B148" s="50" t="s">
        <v>165</v>
      </c>
      <c r="C148" s="42">
        <f t="shared" si="14"/>
        <v>5.6666666666666661</v>
      </c>
      <c r="D148" s="48"/>
      <c r="E148" s="20">
        <v>13</v>
      </c>
      <c r="F148" s="14">
        <v>57</v>
      </c>
      <c r="G148" s="49">
        <f t="shared" si="15"/>
        <v>-77.192982456140342</v>
      </c>
      <c r="H148" s="33">
        <f t="shared" si="16"/>
        <v>5.0362220586526167E-2</v>
      </c>
      <c r="I148" s="33">
        <f t="shared" si="17"/>
        <v>0.17547100110823791</v>
      </c>
      <c r="J148" s="20">
        <v>634</v>
      </c>
      <c r="K148" s="14">
        <v>600</v>
      </c>
      <c r="L148" s="49">
        <f t="shared" si="18"/>
        <v>5.6666666666666661</v>
      </c>
      <c r="M148" s="33">
        <f t="shared" si="19"/>
        <v>0.19169773439885829</v>
      </c>
      <c r="N148" s="34">
        <f t="shared" si="20"/>
        <v>0.17419832479277655</v>
      </c>
    </row>
    <row r="149" spans="1:14" hidden="1" outlineLevel="1" x14ac:dyDescent="0.25">
      <c r="A149" s="36"/>
      <c r="B149" s="50" t="s">
        <v>166</v>
      </c>
      <c r="C149" s="42">
        <f t="shared" si="14"/>
        <v>-38.365896980461812</v>
      </c>
      <c r="D149" s="48"/>
      <c r="E149" s="20">
        <v>0</v>
      </c>
      <c r="F149" s="14">
        <v>52</v>
      </c>
      <c r="G149" s="49">
        <f t="shared" si="15"/>
        <v>-100</v>
      </c>
      <c r="H149" s="33" t="str">
        <f t="shared" si="16"/>
        <v/>
      </c>
      <c r="I149" s="33">
        <f t="shared" si="17"/>
        <v>0.16007880802856791</v>
      </c>
      <c r="J149" s="20">
        <v>347</v>
      </c>
      <c r="K149" s="14">
        <v>563</v>
      </c>
      <c r="L149" s="49">
        <f t="shared" si="18"/>
        <v>-38.365896980461812</v>
      </c>
      <c r="M149" s="33">
        <f t="shared" si="19"/>
        <v>0.10491973791230885</v>
      </c>
      <c r="N149" s="34">
        <f t="shared" si="20"/>
        <v>0.16345609476388867</v>
      </c>
    </row>
    <row r="150" spans="1:14" hidden="1" outlineLevel="1" x14ac:dyDescent="0.25">
      <c r="A150" s="36"/>
      <c r="B150" s="50" t="s">
        <v>167</v>
      </c>
      <c r="C150" s="42">
        <f t="shared" si="14"/>
        <v>-16.712328767123289</v>
      </c>
      <c r="D150" s="48"/>
      <c r="E150" s="20">
        <v>13</v>
      </c>
      <c r="F150" s="14">
        <v>36</v>
      </c>
      <c r="G150" s="49">
        <f t="shared" si="15"/>
        <v>-63.888888888888886</v>
      </c>
      <c r="H150" s="33">
        <f t="shared" si="16"/>
        <v>5.0362220586526167E-2</v>
      </c>
      <c r="I150" s="33">
        <f t="shared" si="17"/>
        <v>0.11082379017362395</v>
      </c>
      <c r="J150" s="20">
        <v>304</v>
      </c>
      <c r="K150" s="14">
        <v>365</v>
      </c>
      <c r="L150" s="49">
        <f t="shared" si="18"/>
        <v>-16.712328767123289</v>
      </c>
      <c r="M150" s="33">
        <f t="shared" si="19"/>
        <v>9.191815655718126E-2</v>
      </c>
      <c r="N150" s="34">
        <f t="shared" si="20"/>
        <v>0.10597064758227243</v>
      </c>
    </row>
    <row r="151" spans="1:14" hidden="1" outlineLevel="1" x14ac:dyDescent="0.25">
      <c r="A151" s="36"/>
      <c r="B151" s="50" t="s">
        <v>168</v>
      </c>
      <c r="C151" s="42">
        <f t="shared" si="14"/>
        <v>9.6153846153846168</v>
      </c>
      <c r="D151" s="48"/>
      <c r="E151" s="20">
        <v>2</v>
      </c>
      <c r="F151" s="14">
        <v>6</v>
      </c>
      <c r="G151" s="49">
        <f t="shared" si="15"/>
        <v>-66.666666666666657</v>
      </c>
      <c r="H151" s="33">
        <f t="shared" si="16"/>
        <v>7.7480339363886408E-3</v>
      </c>
      <c r="I151" s="33">
        <f t="shared" si="17"/>
        <v>1.8470631695603989E-2</v>
      </c>
      <c r="J151" s="20">
        <v>114</v>
      </c>
      <c r="K151" s="14">
        <v>104</v>
      </c>
      <c r="L151" s="49">
        <f t="shared" si="18"/>
        <v>9.6153846153846168</v>
      </c>
      <c r="M151" s="33">
        <f t="shared" si="19"/>
        <v>3.4469308708942971E-2</v>
      </c>
      <c r="N151" s="34">
        <f t="shared" si="20"/>
        <v>3.0194376297414605E-2</v>
      </c>
    </row>
    <row r="152" spans="1:14" hidden="1" outlineLevel="1" x14ac:dyDescent="0.25">
      <c r="A152" s="36"/>
      <c r="B152" s="50" t="s">
        <v>169</v>
      </c>
      <c r="C152" s="42">
        <f t="shared" si="14"/>
        <v>-35</v>
      </c>
      <c r="D152" s="48"/>
      <c r="E152" s="20">
        <v>5</v>
      </c>
      <c r="F152" s="14">
        <v>0</v>
      </c>
      <c r="G152" s="49" t="str">
        <f t="shared" si="15"/>
        <v/>
      </c>
      <c r="H152" s="33">
        <f t="shared" si="16"/>
        <v>1.9370084840971604E-2</v>
      </c>
      <c r="I152" s="33" t="str">
        <f t="shared" si="17"/>
        <v/>
      </c>
      <c r="J152" s="20">
        <v>65</v>
      </c>
      <c r="K152" s="14">
        <v>100</v>
      </c>
      <c r="L152" s="49">
        <f t="shared" si="18"/>
        <v>-35</v>
      </c>
      <c r="M152" s="33">
        <f t="shared" si="19"/>
        <v>1.9653553211239416E-2</v>
      </c>
      <c r="N152" s="34">
        <f t="shared" si="20"/>
        <v>2.9033054132129432E-2</v>
      </c>
    </row>
    <row r="153" spans="1:14" hidden="1" outlineLevel="1" x14ac:dyDescent="0.25">
      <c r="A153" s="36"/>
      <c r="B153" s="50" t="s">
        <v>170</v>
      </c>
      <c r="C153" s="42">
        <f t="shared" si="14"/>
        <v>12.5</v>
      </c>
      <c r="D153" s="48"/>
      <c r="E153" s="20">
        <v>0</v>
      </c>
      <c r="F153" s="14">
        <v>1</v>
      </c>
      <c r="G153" s="49">
        <f t="shared" si="15"/>
        <v>-100</v>
      </c>
      <c r="H153" s="33" t="str">
        <f t="shared" si="16"/>
        <v/>
      </c>
      <c r="I153" s="33">
        <f t="shared" si="17"/>
        <v>3.078438615933998E-3</v>
      </c>
      <c r="J153" s="20">
        <v>18</v>
      </c>
      <c r="K153" s="14">
        <v>16</v>
      </c>
      <c r="L153" s="49">
        <f t="shared" si="18"/>
        <v>12.5</v>
      </c>
      <c r="M153" s="33">
        <f t="shared" si="19"/>
        <v>5.4425224277278375E-3</v>
      </c>
      <c r="N153" s="34">
        <f t="shared" si="20"/>
        <v>4.645288661140709E-3</v>
      </c>
    </row>
    <row r="154" spans="1:14" hidden="1" outlineLevel="1" x14ac:dyDescent="0.25">
      <c r="A154" s="36"/>
      <c r="B154" s="50" t="s">
        <v>171</v>
      </c>
      <c r="C154" s="42">
        <f t="shared" si="14"/>
        <v>-73.214285714285708</v>
      </c>
      <c r="D154" s="48"/>
      <c r="E154" s="20">
        <v>0</v>
      </c>
      <c r="F154" s="14">
        <v>0</v>
      </c>
      <c r="G154" s="49" t="str">
        <f t="shared" si="15"/>
        <v/>
      </c>
      <c r="H154" s="33" t="str">
        <f t="shared" si="16"/>
        <v/>
      </c>
      <c r="I154" s="33" t="str">
        <f t="shared" si="17"/>
        <v/>
      </c>
      <c r="J154" s="20">
        <v>15</v>
      </c>
      <c r="K154" s="14">
        <v>56</v>
      </c>
      <c r="L154" s="49">
        <f t="shared" si="18"/>
        <v>-73.214285714285708</v>
      </c>
      <c r="M154" s="33">
        <f t="shared" si="19"/>
        <v>4.5354353564398646E-3</v>
      </c>
      <c r="N154" s="34">
        <f t="shared" si="20"/>
        <v>1.6258510313992482E-2</v>
      </c>
    </row>
    <row r="155" spans="1:14" hidden="1" outlineLevel="1" x14ac:dyDescent="0.25">
      <c r="A155" s="36"/>
      <c r="B155" s="50" t="s">
        <v>172</v>
      </c>
      <c r="C155" s="42">
        <f t="shared" si="14"/>
        <v>12.5</v>
      </c>
      <c r="D155" s="48"/>
      <c r="E155" s="20">
        <v>0</v>
      </c>
      <c r="F155" s="14">
        <v>0</v>
      </c>
      <c r="G155" s="49" t="str">
        <f t="shared" si="15"/>
        <v/>
      </c>
      <c r="H155" s="33" t="str">
        <f t="shared" si="16"/>
        <v/>
      </c>
      <c r="I155" s="33" t="str">
        <f t="shared" si="17"/>
        <v/>
      </c>
      <c r="J155" s="20">
        <v>9</v>
      </c>
      <c r="K155" s="14">
        <v>8</v>
      </c>
      <c r="L155" s="49">
        <f t="shared" si="18"/>
        <v>12.5</v>
      </c>
      <c r="M155" s="33">
        <f t="shared" si="19"/>
        <v>2.7212612138639188E-3</v>
      </c>
      <c r="N155" s="34">
        <f t="shared" si="20"/>
        <v>2.3226443305703545E-3</v>
      </c>
    </row>
    <row r="156" spans="1:14" hidden="1" outlineLevel="1" x14ac:dyDescent="0.25">
      <c r="A156" s="36"/>
      <c r="B156" s="50" t="s">
        <v>173</v>
      </c>
      <c r="C156" s="42">
        <f t="shared" si="14"/>
        <v>-99.285714285714292</v>
      </c>
      <c r="D156" s="48"/>
      <c r="E156" s="20">
        <v>0</v>
      </c>
      <c r="F156" s="14">
        <v>2</v>
      </c>
      <c r="G156" s="49">
        <f t="shared" si="15"/>
        <v>-100</v>
      </c>
      <c r="H156" s="33" t="str">
        <f t="shared" si="16"/>
        <v/>
      </c>
      <c r="I156" s="33">
        <f t="shared" si="17"/>
        <v>6.156877231867996E-3</v>
      </c>
      <c r="J156" s="20">
        <v>1</v>
      </c>
      <c r="K156" s="14">
        <v>140</v>
      </c>
      <c r="L156" s="49">
        <f t="shared" si="18"/>
        <v>-99.285714285714292</v>
      </c>
      <c r="M156" s="33">
        <f t="shared" si="19"/>
        <v>3.0236235709599099E-4</v>
      </c>
      <c r="N156" s="34">
        <f t="shared" si="20"/>
        <v>4.0646275784981201E-2</v>
      </c>
    </row>
    <row r="157" spans="1:14" collapsed="1" x14ac:dyDescent="0.25">
      <c r="A157" s="36" t="s">
        <v>174</v>
      </c>
      <c r="B157" s="1" t="s">
        <v>175</v>
      </c>
      <c r="C157" s="42">
        <f t="shared" si="14"/>
        <v>-10.358460727464418</v>
      </c>
      <c r="D157" s="48"/>
      <c r="E157" s="20">
        <v>768</v>
      </c>
      <c r="F157" s="14">
        <v>1083</v>
      </c>
      <c r="G157" s="49">
        <f t="shared" si="15"/>
        <v>-29.085872576177284</v>
      </c>
      <c r="H157" s="33">
        <f t="shared" si="16"/>
        <v>2.9752450315732384</v>
      </c>
      <c r="I157" s="33">
        <f t="shared" si="17"/>
        <v>3.3339490210565206</v>
      </c>
      <c r="J157" s="20">
        <v>10203</v>
      </c>
      <c r="K157" s="14">
        <v>11382</v>
      </c>
      <c r="L157" s="49">
        <f t="shared" si="18"/>
        <v>-10.358460727464418</v>
      </c>
      <c r="M157" s="33">
        <f t="shared" si="19"/>
        <v>3.0850031294503961</v>
      </c>
      <c r="N157" s="34">
        <f t="shared" si="20"/>
        <v>3.3045422213189712</v>
      </c>
    </row>
    <row r="158" spans="1:14" hidden="1" outlineLevel="1" x14ac:dyDescent="0.25">
      <c r="A158" s="36"/>
      <c r="B158" s="50">
        <v>3008</v>
      </c>
      <c r="C158" s="42">
        <f t="shared" si="14"/>
        <v>3.3400133600534405E-2</v>
      </c>
      <c r="D158" s="48"/>
      <c r="E158" s="20">
        <v>205</v>
      </c>
      <c r="F158" s="14">
        <v>314</v>
      </c>
      <c r="G158" s="49">
        <f t="shared" si="15"/>
        <v>-34.71337579617834</v>
      </c>
      <c r="H158" s="33">
        <f t="shared" si="16"/>
        <v>0.79417347847983577</v>
      </c>
      <c r="I158" s="33">
        <f t="shared" si="17"/>
        <v>0.96662972540327541</v>
      </c>
      <c r="J158" s="20">
        <v>2995</v>
      </c>
      <c r="K158" s="14">
        <v>2994</v>
      </c>
      <c r="L158" s="49">
        <f t="shared" si="18"/>
        <v>3.3400133600534405E-2</v>
      </c>
      <c r="M158" s="33">
        <f t="shared" si="19"/>
        <v>0.90557525950249307</v>
      </c>
      <c r="N158" s="34">
        <f t="shared" si="20"/>
        <v>0.86924964071595523</v>
      </c>
    </row>
    <row r="159" spans="1:14" hidden="1" outlineLevel="1" x14ac:dyDescent="0.25">
      <c r="A159" s="36"/>
      <c r="B159" s="50">
        <v>2008</v>
      </c>
      <c r="C159" s="42">
        <f t="shared" si="14"/>
        <v>-11.728685821950071</v>
      </c>
      <c r="D159" s="48"/>
      <c r="E159" s="20">
        <v>243</v>
      </c>
      <c r="F159" s="14">
        <v>257</v>
      </c>
      <c r="G159" s="49">
        <f t="shared" si="15"/>
        <v>-5.4474708171206228</v>
      </c>
      <c r="H159" s="33">
        <f t="shared" si="16"/>
        <v>0.94138612327121995</v>
      </c>
      <c r="I159" s="33">
        <f t="shared" si="17"/>
        <v>0.79115872429503764</v>
      </c>
      <c r="J159" s="20">
        <v>1874</v>
      </c>
      <c r="K159" s="14">
        <v>2123</v>
      </c>
      <c r="L159" s="49">
        <f t="shared" si="18"/>
        <v>-11.728685821950071</v>
      </c>
      <c r="M159" s="33">
        <f t="shared" si="19"/>
        <v>0.56662705719788709</v>
      </c>
      <c r="N159" s="34">
        <f t="shared" si="20"/>
        <v>0.6163717392251078</v>
      </c>
    </row>
    <row r="160" spans="1:14" hidden="1" outlineLevel="1" x14ac:dyDescent="0.25">
      <c r="A160" s="36"/>
      <c r="B160" s="50">
        <v>308</v>
      </c>
      <c r="C160" s="42">
        <f t="shared" si="14"/>
        <v>-28.835110746513536</v>
      </c>
      <c r="D160" s="48"/>
      <c r="E160" s="20">
        <v>120</v>
      </c>
      <c r="F160" s="14">
        <v>183</v>
      </c>
      <c r="G160" s="49">
        <f t="shared" si="15"/>
        <v>-34.42622950819672</v>
      </c>
      <c r="H160" s="33">
        <f t="shared" si="16"/>
        <v>0.46488203618331847</v>
      </c>
      <c r="I160" s="33">
        <f t="shared" si="17"/>
        <v>0.5633542667159217</v>
      </c>
      <c r="J160" s="20">
        <v>1735</v>
      </c>
      <c r="K160" s="14">
        <v>2438</v>
      </c>
      <c r="L160" s="49">
        <f t="shared" si="18"/>
        <v>-28.835110746513536</v>
      </c>
      <c r="M160" s="33">
        <f t="shared" si="19"/>
        <v>0.52459868956154432</v>
      </c>
      <c r="N160" s="34">
        <f t="shared" si="20"/>
        <v>0.70782585974131551</v>
      </c>
    </row>
    <row r="161" spans="1:14" hidden="1" outlineLevel="1" x14ac:dyDescent="0.25">
      <c r="A161" s="36"/>
      <c r="B161" s="50">
        <v>208</v>
      </c>
      <c r="C161" s="42">
        <f t="shared" si="14"/>
        <v>-34.515636918382917</v>
      </c>
      <c r="D161" s="48"/>
      <c r="E161" s="20">
        <v>101</v>
      </c>
      <c r="F161" s="14">
        <v>165</v>
      </c>
      <c r="G161" s="49">
        <f t="shared" si="15"/>
        <v>-38.787878787878789</v>
      </c>
      <c r="H161" s="33">
        <f t="shared" si="16"/>
        <v>0.39127571378762638</v>
      </c>
      <c r="I161" s="33">
        <f t="shared" si="17"/>
        <v>0.50794237162910971</v>
      </c>
      <c r="J161" s="20">
        <v>1717</v>
      </c>
      <c r="K161" s="14">
        <v>2622</v>
      </c>
      <c r="L161" s="49">
        <f t="shared" si="18"/>
        <v>-34.515636918382917</v>
      </c>
      <c r="M161" s="33">
        <f t="shared" si="19"/>
        <v>0.51915616713381652</v>
      </c>
      <c r="N161" s="34">
        <f t="shared" si="20"/>
        <v>0.76124667934443369</v>
      </c>
    </row>
    <row r="162" spans="1:14" hidden="1" outlineLevel="1" x14ac:dyDescent="0.25">
      <c r="A162" s="36"/>
      <c r="B162" s="50">
        <v>5008</v>
      </c>
      <c r="C162" s="42">
        <f t="shared" si="14"/>
        <v>320.80745341614903</v>
      </c>
      <c r="D162" s="48"/>
      <c r="E162" s="20">
        <v>61</v>
      </c>
      <c r="F162" s="14">
        <v>117</v>
      </c>
      <c r="G162" s="49">
        <f t="shared" si="15"/>
        <v>-47.863247863247864</v>
      </c>
      <c r="H162" s="33">
        <f t="shared" si="16"/>
        <v>0.23631503505985355</v>
      </c>
      <c r="I162" s="33">
        <f t="shared" si="17"/>
        <v>0.36017731806427783</v>
      </c>
      <c r="J162" s="20">
        <v>1355</v>
      </c>
      <c r="K162" s="14">
        <v>322</v>
      </c>
      <c r="L162" s="49">
        <f t="shared" si="18"/>
        <v>320.80745341614903</v>
      </c>
      <c r="M162" s="33">
        <f t="shared" si="19"/>
        <v>0.40970099386506775</v>
      </c>
      <c r="N162" s="34">
        <f t="shared" si="20"/>
        <v>9.3486434305456764E-2</v>
      </c>
    </row>
    <row r="163" spans="1:14" hidden="1" outlineLevel="1" x14ac:dyDescent="0.25">
      <c r="A163" s="36"/>
      <c r="B163" s="50" t="s">
        <v>176</v>
      </c>
      <c r="C163" s="42">
        <f t="shared" si="14"/>
        <v>236.36363636363637</v>
      </c>
      <c r="D163" s="48"/>
      <c r="E163" s="20">
        <v>5</v>
      </c>
      <c r="F163" s="14">
        <v>6</v>
      </c>
      <c r="G163" s="49">
        <f t="shared" si="15"/>
        <v>-16.666666666666664</v>
      </c>
      <c r="H163" s="33">
        <f t="shared" si="16"/>
        <v>1.9370084840971604E-2</v>
      </c>
      <c r="I163" s="33">
        <f t="shared" si="17"/>
        <v>1.8470631695603989E-2</v>
      </c>
      <c r="J163" s="20">
        <v>148</v>
      </c>
      <c r="K163" s="14">
        <v>44</v>
      </c>
      <c r="L163" s="49">
        <f t="shared" si="18"/>
        <v>236.36363636363637</v>
      </c>
      <c r="M163" s="33">
        <f t="shared" si="19"/>
        <v>4.4749628850206669E-2</v>
      </c>
      <c r="N163" s="34">
        <f t="shared" si="20"/>
        <v>1.2774543818136948E-2</v>
      </c>
    </row>
    <row r="164" spans="1:14" hidden="1" outlineLevel="1" x14ac:dyDescent="0.25">
      <c r="A164" s="36"/>
      <c r="B164" s="50" t="s">
        <v>177</v>
      </c>
      <c r="C164" s="42">
        <f t="shared" si="14"/>
        <v>-40.196078431372548</v>
      </c>
      <c r="D164" s="48"/>
      <c r="E164" s="20">
        <v>1</v>
      </c>
      <c r="F164" s="14">
        <v>21</v>
      </c>
      <c r="G164" s="49">
        <f t="shared" si="15"/>
        <v>-95.238095238095227</v>
      </c>
      <c r="H164" s="33">
        <f t="shared" si="16"/>
        <v>3.8740169681943204E-3</v>
      </c>
      <c r="I164" s="33">
        <f t="shared" si="17"/>
        <v>6.4647210934613966E-2</v>
      </c>
      <c r="J164" s="20">
        <v>122</v>
      </c>
      <c r="K164" s="14">
        <v>204</v>
      </c>
      <c r="L164" s="49">
        <f t="shared" si="18"/>
        <v>-40.196078431372548</v>
      </c>
      <c r="M164" s="33">
        <f t="shared" si="19"/>
        <v>3.6888207565710901E-2</v>
      </c>
      <c r="N164" s="34">
        <f t="shared" si="20"/>
        <v>5.9227430429544037E-2</v>
      </c>
    </row>
    <row r="165" spans="1:14" hidden="1" outlineLevel="1" x14ac:dyDescent="0.25">
      <c r="A165" s="36"/>
      <c r="B165" s="50">
        <v>108</v>
      </c>
      <c r="C165" s="42">
        <f t="shared" si="14"/>
        <v>-56.034482758620683</v>
      </c>
      <c r="D165" s="48"/>
      <c r="E165" s="20">
        <v>10</v>
      </c>
      <c r="F165" s="14">
        <v>6</v>
      </c>
      <c r="G165" s="49">
        <f t="shared" si="15"/>
        <v>66.666666666666657</v>
      </c>
      <c r="H165" s="33">
        <f t="shared" si="16"/>
        <v>3.8740169681943208E-2</v>
      </c>
      <c r="I165" s="33">
        <f t="shared" si="17"/>
        <v>1.8470631695603989E-2</v>
      </c>
      <c r="J165" s="20">
        <v>102</v>
      </c>
      <c r="K165" s="14">
        <v>232</v>
      </c>
      <c r="L165" s="49">
        <f t="shared" si="18"/>
        <v>-56.034482758620683</v>
      </c>
      <c r="M165" s="33">
        <f t="shared" si="19"/>
        <v>3.0840960423791079E-2</v>
      </c>
      <c r="N165" s="34">
        <f t="shared" si="20"/>
        <v>6.7356685586540274E-2</v>
      </c>
    </row>
    <row r="166" spans="1:14" hidden="1" outlineLevel="1" x14ac:dyDescent="0.25">
      <c r="A166" s="36"/>
      <c r="B166" s="50">
        <v>508</v>
      </c>
      <c r="C166" s="42">
        <f t="shared" si="14"/>
        <v>-80.707395498392287</v>
      </c>
      <c r="D166" s="48"/>
      <c r="E166" s="20">
        <v>1</v>
      </c>
      <c r="F166" s="14">
        <v>14</v>
      </c>
      <c r="G166" s="49">
        <f t="shared" si="15"/>
        <v>-92.857142857142861</v>
      </c>
      <c r="H166" s="33">
        <f t="shared" si="16"/>
        <v>3.8740169681943204E-3</v>
      </c>
      <c r="I166" s="33">
        <f t="shared" si="17"/>
        <v>4.3098140623075973E-2</v>
      </c>
      <c r="J166" s="20">
        <v>60</v>
      </c>
      <c r="K166" s="14">
        <v>311</v>
      </c>
      <c r="L166" s="49">
        <f t="shared" si="18"/>
        <v>-80.707395498392287</v>
      </c>
      <c r="M166" s="33">
        <f t="shared" si="19"/>
        <v>1.8141741425759458E-2</v>
      </c>
      <c r="N166" s="34">
        <f t="shared" si="20"/>
        <v>9.0292798350922521E-2</v>
      </c>
    </row>
    <row r="167" spans="1:14" hidden="1" outlineLevel="1" x14ac:dyDescent="0.25">
      <c r="A167" s="36"/>
      <c r="B167" s="50" t="s">
        <v>178</v>
      </c>
      <c r="C167" s="42" t="str">
        <f t="shared" si="14"/>
        <v/>
      </c>
      <c r="D167" s="48"/>
      <c r="E167" s="20">
        <v>20</v>
      </c>
      <c r="F167" s="14">
        <v>0</v>
      </c>
      <c r="G167" s="49" t="str">
        <f t="shared" si="15"/>
        <v/>
      </c>
      <c r="H167" s="33">
        <f t="shared" si="16"/>
        <v>7.7480339363886416E-2</v>
      </c>
      <c r="I167" s="33" t="str">
        <f t="shared" si="17"/>
        <v/>
      </c>
      <c r="J167" s="20">
        <v>48</v>
      </c>
      <c r="K167" s="14">
        <v>0</v>
      </c>
      <c r="L167" s="49" t="str">
        <f t="shared" si="18"/>
        <v/>
      </c>
      <c r="M167" s="33">
        <f t="shared" si="19"/>
        <v>1.4513393140607567E-2</v>
      </c>
      <c r="N167" s="34" t="str">
        <f t="shared" si="20"/>
        <v/>
      </c>
    </row>
    <row r="168" spans="1:14" hidden="1" outlineLevel="1" x14ac:dyDescent="0.25">
      <c r="A168" s="36"/>
      <c r="B168" s="50" t="s">
        <v>179</v>
      </c>
      <c r="C168" s="42">
        <f t="shared" si="14"/>
        <v>14.634146341463413</v>
      </c>
      <c r="D168" s="48"/>
      <c r="E168" s="20">
        <v>1</v>
      </c>
      <c r="F168" s="14">
        <v>0</v>
      </c>
      <c r="G168" s="49" t="str">
        <f t="shared" si="15"/>
        <v/>
      </c>
      <c r="H168" s="33">
        <f t="shared" si="16"/>
        <v>3.8740169681943204E-3</v>
      </c>
      <c r="I168" s="33" t="str">
        <f t="shared" si="17"/>
        <v/>
      </c>
      <c r="J168" s="20">
        <v>47</v>
      </c>
      <c r="K168" s="14">
        <v>41</v>
      </c>
      <c r="L168" s="49">
        <f t="shared" si="18"/>
        <v>14.634146341463413</v>
      </c>
      <c r="M168" s="33">
        <f t="shared" si="19"/>
        <v>1.4211030783511575E-2</v>
      </c>
      <c r="N168" s="34">
        <f t="shared" si="20"/>
        <v>1.1903552194173066E-2</v>
      </c>
    </row>
    <row r="169" spans="1:14" hidden="1" outlineLevel="1" x14ac:dyDescent="0.25">
      <c r="A169" s="36"/>
      <c r="B169" s="50">
        <v>4008</v>
      </c>
      <c r="C169" s="42">
        <f t="shared" si="14"/>
        <v>-100</v>
      </c>
      <c r="D169" s="48"/>
      <c r="E169" s="20">
        <v>0</v>
      </c>
      <c r="F169" s="14">
        <v>0</v>
      </c>
      <c r="G169" s="49" t="str">
        <f t="shared" si="15"/>
        <v/>
      </c>
      <c r="H169" s="33" t="str">
        <f t="shared" si="16"/>
        <v/>
      </c>
      <c r="I169" s="33" t="str">
        <f t="shared" si="17"/>
        <v/>
      </c>
      <c r="J169" s="20">
        <v>0</v>
      </c>
      <c r="K169" s="14">
        <v>51</v>
      </c>
      <c r="L169" s="49">
        <f t="shared" si="18"/>
        <v>-100</v>
      </c>
      <c r="M169" s="33" t="str">
        <f t="shared" si="19"/>
        <v/>
      </c>
      <c r="N169" s="34">
        <f t="shared" si="20"/>
        <v>1.4806857607386009E-2</v>
      </c>
    </row>
    <row r="170" spans="1:14" collapsed="1" x14ac:dyDescent="0.25">
      <c r="A170" s="36" t="s">
        <v>180</v>
      </c>
      <c r="B170" s="1" t="s">
        <v>181</v>
      </c>
      <c r="C170" s="42">
        <f t="shared" si="14"/>
        <v>-15.470319634703197</v>
      </c>
      <c r="D170" s="48"/>
      <c r="E170" s="20">
        <v>695</v>
      </c>
      <c r="F170" s="14">
        <v>858</v>
      </c>
      <c r="G170" s="49">
        <f t="shared" si="15"/>
        <v>-18.997668997668999</v>
      </c>
      <c r="H170" s="33">
        <f t="shared" si="16"/>
        <v>2.6924417928950528</v>
      </c>
      <c r="I170" s="33">
        <f t="shared" si="17"/>
        <v>2.6413003324713706</v>
      </c>
      <c r="J170" s="20">
        <v>9256</v>
      </c>
      <c r="K170" s="14">
        <v>10950</v>
      </c>
      <c r="L170" s="49">
        <f t="shared" si="18"/>
        <v>-15.470319634703197</v>
      </c>
      <c r="M170" s="33">
        <f t="shared" si="19"/>
        <v>2.7986659772804923</v>
      </c>
      <c r="N170" s="34">
        <f t="shared" si="20"/>
        <v>3.1791194274681724</v>
      </c>
    </row>
    <row r="171" spans="1:14" hidden="1" outlineLevel="1" x14ac:dyDescent="0.25">
      <c r="A171" s="36"/>
      <c r="B171" s="50" t="s">
        <v>182</v>
      </c>
      <c r="C171" s="42">
        <f t="shared" si="14"/>
        <v>-20.361816782140107</v>
      </c>
      <c r="D171" s="48"/>
      <c r="E171" s="20">
        <v>309</v>
      </c>
      <c r="F171" s="14">
        <v>179</v>
      </c>
      <c r="G171" s="49">
        <f t="shared" si="15"/>
        <v>72.625698324022352</v>
      </c>
      <c r="H171" s="33">
        <f t="shared" si="16"/>
        <v>1.1970712431720452</v>
      </c>
      <c r="I171" s="33">
        <f t="shared" si="17"/>
        <v>0.55104051225218564</v>
      </c>
      <c r="J171" s="20">
        <v>2069</v>
      </c>
      <c r="K171" s="14">
        <v>2598</v>
      </c>
      <c r="L171" s="49">
        <f t="shared" si="18"/>
        <v>-20.361816782140107</v>
      </c>
      <c r="M171" s="33">
        <f t="shared" si="19"/>
        <v>0.6255877168316053</v>
      </c>
      <c r="N171" s="34">
        <f t="shared" si="20"/>
        <v>0.75427874635272252</v>
      </c>
    </row>
    <row r="172" spans="1:14" hidden="1" outlineLevel="1" x14ac:dyDescent="0.25">
      <c r="A172" s="36"/>
      <c r="B172" s="50" t="s">
        <v>183</v>
      </c>
      <c r="C172" s="42">
        <f t="shared" si="14"/>
        <v>29.006526468455402</v>
      </c>
      <c r="D172" s="48"/>
      <c r="E172" s="20">
        <v>81</v>
      </c>
      <c r="F172" s="14">
        <v>180</v>
      </c>
      <c r="G172" s="49">
        <f t="shared" si="15"/>
        <v>-55.000000000000007</v>
      </c>
      <c r="H172" s="33">
        <f t="shared" si="16"/>
        <v>0.31379537442373995</v>
      </c>
      <c r="I172" s="33">
        <f t="shared" si="17"/>
        <v>0.55411895086811969</v>
      </c>
      <c r="J172" s="20">
        <v>1779</v>
      </c>
      <c r="K172" s="14">
        <v>1379</v>
      </c>
      <c r="L172" s="49">
        <f t="shared" si="18"/>
        <v>29.006526468455402</v>
      </c>
      <c r="M172" s="33">
        <f t="shared" si="19"/>
        <v>0.53790263327376797</v>
      </c>
      <c r="N172" s="34">
        <f t="shared" si="20"/>
        <v>0.40036581648206487</v>
      </c>
    </row>
    <row r="173" spans="1:14" hidden="1" outlineLevel="1" x14ac:dyDescent="0.25">
      <c r="A173" s="36"/>
      <c r="B173" s="50" t="s">
        <v>184</v>
      </c>
      <c r="C173" s="42">
        <f t="shared" si="14"/>
        <v>-22.113502935420744</v>
      </c>
      <c r="D173" s="48"/>
      <c r="E173" s="20">
        <v>97</v>
      </c>
      <c r="F173" s="14">
        <v>191</v>
      </c>
      <c r="G173" s="49">
        <f t="shared" si="15"/>
        <v>-49.214659685863879</v>
      </c>
      <c r="H173" s="33">
        <f t="shared" si="16"/>
        <v>0.37577964591484914</v>
      </c>
      <c r="I173" s="33">
        <f t="shared" si="17"/>
        <v>0.58798177564339371</v>
      </c>
      <c r="J173" s="20">
        <v>1592</v>
      </c>
      <c r="K173" s="14">
        <v>2044</v>
      </c>
      <c r="L173" s="49">
        <f t="shared" si="18"/>
        <v>-22.113502935420744</v>
      </c>
      <c r="M173" s="33">
        <f t="shared" si="19"/>
        <v>0.48136087249681764</v>
      </c>
      <c r="N173" s="34">
        <f t="shared" si="20"/>
        <v>0.59343562646072556</v>
      </c>
    </row>
    <row r="174" spans="1:14" hidden="1" outlineLevel="1" x14ac:dyDescent="0.25">
      <c r="A174" s="36"/>
      <c r="B174" s="50" t="s">
        <v>185</v>
      </c>
      <c r="C174" s="42">
        <f t="shared" si="14"/>
        <v>-31.524163568773233</v>
      </c>
      <c r="D174" s="48"/>
      <c r="E174" s="20">
        <v>56</v>
      </c>
      <c r="F174" s="14">
        <v>125</v>
      </c>
      <c r="G174" s="49">
        <f t="shared" si="15"/>
        <v>-55.2</v>
      </c>
      <c r="H174" s="33">
        <f t="shared" si="16"/>
        <v>0.21694495021888197</v>
      </c>
      <c r="I174" s="33">
        <f t="shared" si="17"/>
        <v>0.38480482699174978</v>
      </c>
      <c r="J174" s="20">
        <v>921</v>
      </c>
      <c r="K174" s="14">
        <v>1345</v>
      </c>
      <c r="L174" s="49">
        <f t="shared" si="18"/>
        <v>-31.524163568773233</v>
      </c>
      <c r="M174" s="33">
        <f t="shared" si="19"/>
        <v>0.27847573088540772</v>
      </c>
      <c r="N174" s="34">
        <f t="shared" si="20"/>
        <v>0.39049457807714083</v>
      </c>
    </row>
    <row r="175" spans="1:14" hidden="1" outlineLevel="1" x14ac:dyDescent="0.25">
      <c r="A175" s="36"/>
      <c r="B175" s="50" t="s">
        <v>186</v>
      </c>
      <c r="C175" s="42">
        <f t="shared" si="14"/>
        <v>29.458917835671343</v>
      </c>
      <c r="D175" s="48"/>
      <c r="E175" s="20">
        <v>29</v>
      </c>
      <c r="F175" s="14">
        <v>22</v>
      </c>
      <c r="G175" s="49">
        <f t="shared" si="15"/>
        <v>31.818181818181817</v>
      </c>
      <c r="H175" s="33">
        <f t="shared" si="16"/>
        <v>0.11234649207763529</v>
      </c>
      <c r="I175" s="33">
        <f t="shared" si="17"/>
        <v>6.7725649550547967E-2</v>
      </c>
      <c r="J175" s="20">
        <v>646</v>
      </c>
      <c r="K175" s="14">
        <v>499</v>
      </c>
      <c r="L175" s="49">
        <f t="shared" si="18"/>
        <v>29.458917835671343</v>
      </c>
      <c r="M175" s="33">
        <f t="shared" si="19"/>
        <v>0.19532608268401017</v>
      </c>
      <c r="N175" s="34">
        <f t="shared" si="20"/>
        <v>0.14487494011932586</v>
      </c>
    </row>
    <row r="176" spans="1:14" hidden="1" outlineLevel="1" x14ac:dyDescent="0.25">
      <c r="A176" s="36"/>
      <c r="B176" s="50" t="s">
        <v>187</v>
      </c>
      <c r="C176" s="42">
        <f t="shared" si="14"/>
        <v>140.63745019920319</v>
      </c>
      <c r="D176" s="48"/>
      <c r="E176" s="20">
        <v>43</v>
      </c>
      <c r="F176" s="14">
        <v>7</v>
      </c>
      <c r="G176" s="49">
        <f t="shared" si="15"/>
        <v>514.28571428571433</v>
      </c>
      <c r="H176" s="33">
        <f t="shared" si="16"/>
        <v>0.16658272963235579</v>
      </c>
      <c r="I176" s="33">
        <f t="shared" si="17"/>
        <v>2.1549070311537986E-2</v>
      </c>
      <c r="J176" s="20">
        <v>604</v>
      </c>
      <c r="K176" s="14">
        <v>251</v>
      </c>
      <c r="L176" s="49">
        <f t="shared" si="18"/>
        <v>140.63745019920319</v>
      </c>
      <c r="M176" s="33">
        <f t="shared" si="19"/>
        <v>0.18262686368597855</v>
      </c>
      <c r="N176" s="34">
        <f t="shared" si="20"/>
        <v>7.2872965871644865E-2</v>
      </c>
    </row>
    <row r="177" spans="1:14" hidden="1" outlineLevel="1" x14ac:dyDescent="0.25">
      <c r="A177" s="36"/>
      <c r="B177" s="50" t="s">
        <v>188</v>
      </c>
      <c r="C177" s="42">
        <f t="shared" si="14"/>
        <v>8.4337349397590362</v>
      </c>
      <c r="D177" s="48"/>
      <c r="E177" s="20">
        <v>3</v>
      </c>
      <c r="F177" s="14">
        <v>18</v>
      </c>
      <c r="G177" s="49">
        <f t="shared" si="15"/>
        <v>-83.333333333333343</v>
      </c>
      <c r="H177" s="33">
        <f t="shared" si="16"/>
        <v>1.1622050904582962E-2</v>
      </c>
      <c r="I177" s="33">
        <f t="shared" si="17"/>
        <v>5.5411895086811977E-2</v>
      </c>
      <c r="J177" s="20">
        <v>540</v>
      </c>
      <c r="K177" s="14">
        <v>498</v>
      </c>
      <c r="L177" s="49">
        <f t="shared" si="18"/>
        <v>8.4337349397590362</v>
      </c>
      <c r="M177" s="33">
        <f t="shared" si="19"/>
        <v>0.16327567283183514</v>
      </c>
      <c r="N177" s="34">
        <f t="shared" si="20"/>
        <v>0.14458460957800456</v>
      </c>
    </row>
    <row r="178" spans="1:14" hidden="1" outlineLevel="1" x14ac:dyDescent="0.25">
      <c r="A178" s="36"/>
      <c r="B178" s="50" t="s">
        <v>189</v>
      </c>
      <c r="C178" s="42">
        <f t="shared" si="14"/>
        <v>-40.035906642728904</v>
      </c>
      <c r="D178" s="48"/>
      <c r="E178" s="20">
        <v>40</v>
      </c>
      <c r="F178" s="14">
        <v>39</v>
      </c>
      <c r="G178" s="49">
        <f t="shared" si="15"/>
        <v>2.5641025641025639</v>
      </c>
      <c r="H178" s="33">
        <f t="shared" si="16"/>
        <v>0.15496067872777283</v>
      </c>
      <c r="I178" s="33">
        <f t="shared" si="17"/>
        <v>0.12005910602142593</v>
      </c>
      <c r="J178" s="20">
        <v>334</v>
      </c>
      <c r="K178" s="14">
        <v>557</v>
      </c>
      <c r="L178" s="49">
        <f t="shared" si="18"/>
        <v>-40.035906642728904</v>
      </c>
      <c r="M178" s="33">
        <f t="shared" si="19"/>
        <v>0.100989027270061</v>
      </c>
      <c r="N178" s="34">
        <f t="shared" si="20"/>
        <v>0.16171411151596091</v>
      </c>
    </row>
    <row r="179" spans="1:14" hidden="1" outlineLevel="1" x14ac:dyDescent="0.25">
      <c r="A179" s="36"/>
      <c r="B179" s="50" t="s">
        <v>190</v>
      </c>
      <c r="C179" s="42">
        <f t="shared" si="14"/>
        <v>-31.93548387096774</v>
      </c>
      <c r="D179" s="48"/>
      <c r="E179" s="20">
        <v>12</v>
      </c>
      <c r="F179" s="14">
        <v>24</v>
      </c>
      <c r="G179" s="49">
        <f t="shared" si="15"/>
        <v>-50</v>
      </c>
      <c r="H179" s="33">
        <f t="shared" si="16"/>
        <v>4.648820361833185E-2</v>
      </c>
      <c r="I179" s="33">
        <f t="shared" si="17"/>
        <v>7.3882526782415955E-2</v>
      </c>
      <c r="J179" s="20">
        <v>211</v>
      </c>
      <c r="K179" s="14">
        <v>310</v>
      </c>
      <c r="L179" s="49">
        <f t="shared" si="18"/>
        <v>-31.93548387096774</v>
      </c>
      <c r="M179" s="33">
        <f t="shared" si="19"/>
        <v>6.3798457347254103E-2</v>
      </c>
      <c r="N179" s="34">
        <f t="shared" si="20"/>
        <v>9.0002467809601236E-2</v>
      </c>
    </row>
    <row r="180" spans="1:14" hidden="1" outlineLevel="1" x14ac:dyDescent="0.25">
      <c r="A180" s="36"/>
      <c r="B180" s="50" t="s">
        <v>191</v>
      </c>
      <c r="C180" s="42">
        <f t="shared" si="14"/>
        <v>-62.672811059907829</v>
      </c>
      <c r="D180" s="48"/>
      <c r="E180" s="20">
        <v>7</v>
      </c>
      <c r="F180" s="14">
        <v>19</v>
      </c>
      <c r="G180" s="49">
        <f t="shared" si="15"/>
        <v>-63.157894736842103</v>
      </c>
      <c r="H180" s="33">
        <f t="shared" si="16"/>
        <v>2.7118118777360246E-2</v>
      </c>
      <c r="I180" s="33">
        <f t="shared" si="17"/>
        <v>5.8490333702745964E-2</v>
      </c>
      <c r="J180" s="20">
        <v>162</v>
      </c>
      <c r="K180" s="14">
        <v>434</v>
      </c>
      <c r="L180" s="49">
        <f t="shared" si="18"/>
        <v>-62.672811059907829</v>
      </c>
      <c r="M180" s="33">
        <f t="shared" si="19"/>
        <v>4.8982701849550531E-2</v>
      </c>
      <c r="N180" s="34">
        <f t="shared" si="20"/>
        <v>0.12600345493344173</v>
      </c>
    </row>
    <row r="181" spans="1:14" hidden="1" outlineLevel="1" x14ac:dyDescent="0.25">
      <c r="A181" s="36"/>
      <c r="B181" s="50" t="s">
        <v>192</v>
      </c>
      <c r="C181" s="42">
        <f t="shared" si="14"/>
        <v>2.5641025641025639</v>
      </c>
      <c r="D181" s="48"/>
      <c r="E181" s="20">
        <v>3</v>
      </c>
      <c r="F181" s="14">
        <v>16</v>
      </c>
      <c r="G181" s="49">
        <f t="shared" si="15"/>
        <v>-81.25</v>
      </c>
      <c r="H181" s="33">
        <f t="shared" si="16"/>
        <v>1.1622050904582962E-2</v>
      </c>
      <c r="I181" s="33">
        <f t="shared" si="17"/>
        <v>4.9255017854943968E-2</v>
      </c>
      <c r="J181" s="20">
        <v>160</v>
      </c>
      <c r="K181" s="14">
        <v>156</v>
      </c>
      <c r="L181" s="49">
        <f t="shared" si="18"/>
        <v>2.5641025641025639</v>
      </c>
      <c r="M181" s="33">
        <f t="shared" si="19"/>
        <v>4.8377977135358553E-2</v>
      </c>
      <c r="N181" s="34">
        <f t="shared" si="20"/>
        <v>4.529156444612191E-2</v>
      </c>
    </row>
    <row r="182" spans="1:14" hidden="1" outlineLevel="1" x14ac:dyDescent="0.25">
      <c r="A182" s="36"/>
      <c r="B182" s="50" t="s">
        <v>193</v>
      </c>
      <c r="C182" s="42">
        <f t="shared" si="14"/>
        <v>-71.428571428571431</v>
      </c>
      <c r="D182" s="48"/>
      <c r="E182" s="20">
        <v>2</v>
      </c>
      <c r="F182" s="14">
        <v>20</v>
      </c>
      <c r="G182" s="49">
        <f t="shared" si="15"/>
        <v>-90</v>
      </c>
      <c r="H182" s="33">
        <f t="shared" si="16"/>
        <v>7.7480339363886408E-3</v>
      </c>
      <c r="I182" s="33">
        <f t="shared" si="17"/>
        <v>6.1568772318679965E-2</v>
      </c>
      <c r="J182" s="20">
        <v>84</v>
      </c>
      <c r="K182" s="14">
        <v>294</v>
      </c>
      <c r="L182" s="49">
        <f t="shared" si="18"/>
        <v>-71.428571428571431</v>
      </c>
      <c r="M182" s="33">
        <f t="shared" si="19"/>
        <v>2.5398437996063242E-2</v>
      </c>
      <c r="N182" s="34">
        <f t="shared" si="20"/>
        <v>8.5357179148460513E-2</v>
      </c>
    </row>
    <row r="183" spans="1:14" hidden="1" outlineLevel="1" x14ac:dyDescent="0.25">
      <c r="A183" s="36"/>
      <c r="B183" s="50" t="s">
        <v>194</v>
      </c>
      <c r="C183" s="42">
        <f t="shared" si="14"/>
        <v>-42.168674698795186</v>
      </c>
      <c r="D183" s="48"/>
      <c r="E183" s="20">
        <v>5</v>
      </c>
      <c r="F183" s="14">
        <v>6</v>
      </c>
      <c r="G183" s="49">
        <f t="shared" si="15"/>
        <v>-16.666666666666664</v>
      </c>
      <c r="H183" s="33">
        <f t="shared" si="16"/>
        <v>1.9370084840971604E-2</v>
      </c>
      <c r="I183" s="33">
        <f t="shared" si="17"/>
        <v>1.8470631695603989E-2</v>
      </c>
      <c r="J183" s="20">
        <v>48</v>
      </c>
      <c r="K183" s="14">
        <v>83</v>
      </c>
      <c r="L183" s="49">
        <f t="shared" si="18"/>
        <v>-42.168674698795186</v>
      </c>
      <c r="M183" s="33">
        <f t="shared" si="19"/>
        <v>1.4513393140607567E-2</v>
      </c>
      <c r="N183" s="34">
        <f t="shared" si="20"/>
        <v>2.4097434929667427E-2</v>
      </c>
    </row>
    <row r="184" spans="1:14" hidden="1" outlineLevel="1" x14ac:dyDescent="0.25">
      <c r="A184" s="36"/>
      <c r="B184" s="50" t="s">
        <v>195</v>
      </c>
      <c r="C184" s="42">
        <f t="shared" si="14"/>
        <v>-87.315634218289091</v>
      </c>
      <c r="D184" s="48"/>
      <c r="E184" s="20">
        <v>0</v>
      </c>
      <c r="F184" s="14">
        <v>9</v>
      </c>
      <c r="G184" s="49">
        <f t="shared" si="15"/>
        <v>-100</v>
      </c>
      <c r="H184" s="33" t="str">
        <f t="shared" si="16"/>
        <v/>
      </c>
      <c r="I184" s="33">
        <f t="shared" si="17"/>
        <v>2.7705947543405988E-2</v>
      </c>
      <c r="J184" s="20">
        <v>43</v>
      </c>
      <c r="K184" s="14">
        <v>339</v>
      </c>
      <c r="L184" s="49">
        <f t="shared" si="18"/>
        <v>-87.315634218289091</v>
      </c>
      <c r="M184" s="33">
        <f t="shared" si="19"/>
        <v>1.3001581355127613E-2</v>
      </c>
      <c r="N184" s="34">
        <f t="shared" si="20"/>
        <v>9.8422053507918758E-2</v>
      </c>
    </row>
    <row r="185" spans="1:14" hidden="1" outlineLevel="1" x14ac:dyDescent="0.25">
      <c r="A185" s="36"/>
      <c r="B185" s="50" t="s">
        <v>196</v>
      </c>
      <c r="C185" s="42">
        <f t="shared" si="14"/>
        <v>106.25</v>
      </c>
      <c r="D185" s="48"/>
      <c r="E185" s="20">
        <v>1</v>
      </c>
      <c r="F185" s="14">
        <v>0</v>
      </c>
      <c r="G185" s="49" t="str">
        <f t="shared" si="15"/>
        <v/>
      </c>
      <c r="H185" s="33">
        <f t="shared" si="16"/>
        <v>3.8740169681943204E-3</v>
      </c>
      <c r="I185" s="33" t="str">
        <f t="shared" si="17"/>
        <v/>
      </c>
      <c r="J185" s="20">
        <v>33</v>
      </c>
      <c r="K185" s="14">
        <v>16</v>
      </c>
      <c r="L185" s="49">
        <f t="shared" si="18"/>
        <v>106.25</v>
      </c>
      <c r="M185" s="33">
        <f t="shared" si="19"/>
        <v>9.9779577841677021E-3</v>
      </c>
      <c r="N185" s="34">
        <f t="shared" si="20"/>
        <v>4.645288661140709E-3</v>
      </c>
    </row>
    <row r="186" spans="1:14" hidden="1" outlineLevel="1" x14ac:dyDescent="0.25">
      <c r="A186" s="36"/>
      <c r="B186" s="50" t="s">
        <v>197</v>
      </c>
      <c r="C186" s="42">
        <f t="shared" si="14"/>
        <v>-85</v>
      </c>
      <c r="D186" s="48"/>
      <c r="E186" s="20">
        <v>4</v>
      </c>
      <c r="F186" s="14">
        <v>2</v>
      </c>
      <c r="G186" s="49">
        <f t="shared" si="15"/>
        <v>100</v>
      </c>
      <c r="H186" s="33">
        <f t="shared" si="16"/>
        <v>1.5496067872777282E-2</v>
      </c>
      <c r="I186" s="33">
        <f t="shared" si="17"/>
        <v>6.156877231867996E-3</v>
      </c>
      <c r="J186" s="20">
        <v>18</v>
      </c>
      <c r="K186" s="14">
        <v>120</v>
      </c>
      <c r="L186" s="49">
        <f t="shared" si="18"/>
        <v>-85</v>
      </c>
      <c r="M186" s="33">
        <f t="shared" si="19"/>
        <v>5.4425224277278375E-3</v>
      </c>
      <c r="N186" s="34">
        <f t="shared" si="20"/>
        <v>3.4839664958555318E-2</v>
      </c>
    </row>
    <row r="187" spans="1:14" hidden="1" outlineLevel="1" x14ac:dyDescent="0.25">
      <c r="A187" s="36"/>
      <c r="B187" s="50" t="s">
        <v>198</v>
      </c>
      <c r="C187" s="42">
        <f t="shared" si="14"/>
        <v>-36.363636363636367</v>
      </c>
      <c r="D187" s="48"/>
      <c r="E187" s="20">
        <v>0</v>
      </c>
      <c r="F187" s="14">
        <v>1</v>
      </c>
      <c r="G187" s="49">
        <f t="shared" si="15"/>
        <v>-100</v>
      </c>
      <c r="H187" s="33" t="str">
        <f t="shared" si="16"/>
        <v/>
      </c>
      <c r="I187" s="33">
        <f t="shared" si="17"/>
        <v>3.078438615933998E-3</v>
      </c>
      <c r="J187" s="20">
        <v>7</v>
      </c>
      <c r="K187" s="14">
        <v>11</v>
      </c>
      <c r="L187" s="49">
        <f t="shared" si="18"/>
        <v>-36.363636363636367</v>
      </c>
      <c r="M187" s="33">
        <f t="shared" si="19"/>
        <v>2.1165364996719367E-3</v>
      </c>
      <c r="N187" s="34">
        <f t="shared" si="20"/>
        <v>3.193635954534237E-3</v>
      </c>
    </row>
    <row r="188" spans="1:14" hidden="1" outlineLevel="1" x14ac:dyDescent="0.25">
      <c r="A188" s="36"/>
      <c r="B188" s="50" t="s">
        <v>199</v>
      </c>
      <c r="C188" s="42" t="str">
        <f t="shared" si="14"/>
        <v/>
      </c>
      <c r="D188" s="48"/>
      <c r="E188" s="20">
        <v>2</v>
      </c>
      <c r="F188" s="14">
        <v>0</v>
      </c>
      <c r="G188" s="49" t="str">
        <f t="shared" si="15"/>
        <v/>
      </c>
      <c r="H188" s="33">
        <f t="shared" si="16"/>
        <v>7.7480339363886408E-3</v>
      </c>
      <c r="I188" s="33" t="str">
        <f t="shared" si="17"/>
        <v/>
      </c>
      <c r="J188" s="20">
        <v>2</v>
      </c>
      <c r="K188" s="14">
        <v>0</v>
      </c>
      <c r="L188" s="49" t="str">
        <f t="shared" si="18"/>
        <v/>
      </c>
      <c r="M188" s="33">
        <f t="shared" si="19"/>
        <v>6.0472471419198198E-4</v>
      </c>
      <c r="N188" s="34" t="str">
        <f t="shared" si="20"/>
        <v/>
      </c>
    </row>
    <row r="189" spans="1:14" hidden="1" outlineLevel="1" x14ac:dyDescent="0.25">
      <c r="A189" s="36"/>
      <c r="B189" s="50" t="s">
        <v>200</v>
      </c>
      <c r="C189" s="42">
        <f t="shared" si="14"/>
        <v>-87.5</v>
      </c>
      <c r="D189" s="48"/>
      <c r="E189" s="20">
        <v>0</v>
      </c>
      <c r="F189" s="14">
        <v>0</v>
      </c>
      <c r="G189" s="49" t="str">
        <f t="shared" si="15"/>
        <v/>
      </c>
      <c r="H189" s="33" t="str">
        <f t="shared" si="16"/>
        <v/>
      </c>
      <c r="I189" s="33" t="str">
        <f t="shared" si="17"/>
        <v/>
      </c>
      <c r="J189" s="20">
        <v>2</v>
      </c>
      <c r="K189" s="14">
        <v>16</v>
      </c>
      <c r="L189" s="49">
        <f t="shared" si="18"/>
        <v>-87.5</v>
      </c>
      <c r="M189" s="33">
        <f t="shared" si="19"/>
        <v>6.0472471419198198E-4</v>
      </c>
      <c r="N189" s="34">
        <f t="shared" si="20"/>
        <v>4.645288661140709E-3</v>
      </c>
    </row>
    <row r="190" spans="1:14" hidden="1" outlineLevel="1" x14ac:dyDescent="0.25">
      <c r="A190" s="36"/>
      <c r="B190" s="50" t="s">
        <v>201</v>
      </c>
      <c r="C190" s="42" t="str">
        <f t="shared" si="14"/>
        <v/>
      </c>
      <c r="D190" s="48"/>
      <c r="E190" s="20">
        <v>1</v>
      </c>
      <c r="F190" s="14">
        <v>0</v>
      </c>
      <c r="G190" s="49" t="str">
        <f t="shared" si="15"/>
        <v/>
      </c>
      <c r="H190" s="33">
        <f t="shared" si="16"/>
        <v>3.8740169681943204E-3</v>
      </c>
      <c r="I190" s="33" t="str">
        <f t="shared" si="17"/>
        <v/>
      </c>
      <c r="J190" s="20">
        <v>1</v>
      </c>
      <c r="K190" s="14">
        <v>0</v>
      </c>
      <c r="L190" s="49" t="str">
        <f t="shared" si="18"/>
        <v/>
      </c>
      <c r="M190" s="33">
        <f t="shared" si="19"/>
        <v>3.0236235709599099E-4</v>
      </c>
      <c r="N190" s="34" t="str">
        <f t="shared" si="20"/>
        <v/>
      </c>
    </row>
    <row r="191" spans="1:14" collapsed="1" x14ac:dyDescent="0.25">
      <c r="A191" s="36" t="s">
        <v>202</v>
      </c>
      <c r="B191" s="1" t="s">
        <v>203</v>
      </c>
      <c r="C191" s="42">
        <f t="shared" si="14"/>
        <v>17.295551314050801</v>
      </c>
      <c r="D191" s="48"/>
      <c r="E191" s="20">
        <v>321</v>
      </c>
      <c r="F191" s="14">
        <v>318</v>
      </c>
      <c r="G191" s="49">
        <f t="shared" si="15"/>
        <v>0.94339622641509435</v>
      </c>
      <c r="H191" s="33">
        <f t="shared" si="16"/>
        <v>1.243559446790377</v>
      </c>
      <c r="I191" s="33">
        <f t="shared" si="17"/>
        <v>0.97894347986701136</v>
      </c>
      <c r="J191" s="20">
        <v>7989</v>
      </c>
      <c r="K191" s="14">
        <v>6811</v>
      </c>
      <c r="L191" s="49">
        <f t="shared" si="18"/>
        <v>17.295551314050801</v>
      </c>
      <c r="M191" s="33">
        <f t="shared" si="19"/>
        <v>2.4155728708398718</v>
      </c>
      <c r="N191" s="34">
        <f t="shared" si="20"/>
        <v>1.9774413169393354</v>
      </c>
    </row>
    <row r="192" spans="1:14" hidden="1" outlineLevel="1" x14ac:dyDescent="0.25">
      <c r="A192" s="36"/>
      <c r="B192" s="50" t="s">
        <v>204</v>
      </c>
      <c r="C192" s="42">
        <f t="shared" si="14"/>
        <v>19.626926196269263</v>
      </c>
      <c r="D192" s="48"/>
      <c r="E192" s="20">
        <v>75</v>
      </c>
      <c r="F192" s="14">
        <v>156</v>
      </c>
      <c r="G192" s="49">
        <f t="shared" si="15"/>
        <v>-51.923076923076927</v>
      </c>
      <c r="H192" s="33">
        <f t="shared" si="16"/>
        <v>0.29055127261457409</v>
      </c>
      <c r="I192" s="33">
        <f t="shared" si="17"/>
        <v>0.48023642408570372</v>
      </c>
      <c r="J192" s="20">
        <v>5900</v>
      </c>
      <c r="K192" s="14">
        <v>4932</v>
      </c>
      <c r="L192" s="49">
        <f t="shared" si="18"/>
        <v>19.626926196269263</v>
      </c>
      <c r="M192" s="33">
        <f t="shared" si="19"/>
        <v>1.7839379068663466</v>
      </c>
      <c r="N192" s="34">
        <f t="shared" si="20"/>
        <v>1.4319102297966235</v>
      </c>
    </row>
    <row r="193" spans="1:14" hidden="1" outlineLevel="1" x14ac:dyDescent="0.25">
      <c r="A193" s="36"/>
      <c r="B193" s="50">
        <v>500</v>
      </c>
      <c r="C193" s="42">
        <f t="shared" si="14"/>
        <v>-0.80552359033371701</v>
      </c>
      <c r="D193" s="48"/>
      <c r="E193" s="20">
        <v>40</v>
      </c>
      <c r="F193" s="14">
        <v>59</v>
      </c>
      <c r="G193" s="49">
        <f t="shared" si="15"/>
        <v>-32.20338983050847</v>
      </c>
      <c r="H193" s="33">
        <f t="shared" si="16"/>
        <v>0.15496067872777283</v>
      </c>
      <c r="I193" s="33">
        <f t="shared" si="17"/>
        <v>0.18162787834010591</v>
      </c>
      <c r="J193" s="20">
        <v>862</v>
      </c>
      <c r="K193" s="14">
        <v>869</v>
      </c>
      <c r="L193" s="49">
        <f t="shared" si="18"/>
        <v>-0.80552359033371701</v>
      </c>
      <c r="M193" s="33">
        <f t="shared" si="19"/>
        <v>0.26063635181674422</v>
      </c>
      <c r="N193" s="34">
        <f t="shared" si="20"/>
        <v>0.25229724040820473</v>
      </c>
    </row>
    <row r="194" spans="1:14" hidden="1" outlineLevel="1" x14ac:dyDescent="0.25">
      <c r="A194" s="36"/>
      <c r="B194" s="50" t="s">
        <v>205</v>
      </c>
      <c r="C194" s="42">
        <f t="shared" si="14"/>
        <v>66.40625</v>
      </c>
      <c r="D194" s="48"/>
      <c r="E194" s="20">
        <v>188</v>
      </c>
      <c r="F194" s="14">
        <v>71</v>
      </c>
      <c r="G194" s="49">
        <f t="shared" si="15"/>
        <v>164.78873239436621</v>
      </c>
      <c r="H194" s="33">
        <f t="shared" si="16"/>
        <v>0.72831519002053224</v>
      </c>
      <c r="I194" s="33">
        <f t="shared" si="17"/>
        <v>0.21856914173131389</v>
      </c>
      <c r="J194" s="20">
        <v>852</v>
      </c>
      <c r="K194" s="14">
        <v>512</v>
      </c>
      <c r="L194" s="49">
        <f t="shared" si="18"/>
        <v>66.40625</v>
      </c>
      <c r="M194" s="33">
        <f t="shared" si="19"/>
        <v>0.25761272824578435</v>
      </c>
      <c r="N194" s="34">
        <f t="shared" si="20"/>
        <v>0.14864923715650269</v>
      </c>
    </row>
    <row r="195" spans="1:14" hidden="1" outlineLevel="1" x14ac:dyDescent="0.25">
      <c r="A195" s="36"/>
      <c r="B195" s="50" t="s">
        <v>206</v>
      </c>
      <c r="C195" s="42">
        <f t="shared" si="14"/>
        <v>-12.820512820512819</v>
      </c>
      <c r="D195" s="48"/>
      <c r="E195" s="20">
        <v>10</v>
      </c>
      <c r="F195" s="14">
        <v>20</v>
      </c>
      <c r="G195" s="49">
        <f t="shared" si="15"/>
        <v>-50</v>
      </c>
      <c r="H195" s="33">
        <f t="shared" si="16"/>
        <v>3.8740169681943208E-2</v>
      </c>
      <c r="I195" s="33">
        <f t="shared" si="17"/>
        <v>6.1568772318679965E-2</v>
      </c>
      <c r="J195" s="20">
        <v>272</v>
      </c>
      <c r="K195" s="14">
        <v>312</v>
      </c>
      <c r="L195" s="49">
        <f t="shared" si="18"/>
        <v>-12.820512820512819</v>
      </c>
      <c r="M195" s="33">
        <f t="shared" si="19"/>
        <v>8.224256113010954E-2</v>
      </c>
      <c r="N195" s="34">
        <f t="shared" si="20"/>
        <v>9.0583128892243819E-2</v>
      </c>
    </row>
    <row r="196" spans="1:14" hidden="1" outlineLevel="1" x14ac:dyDescent="0.25">
      <c r="A196" s="36"/>
      <c r="B196" s="50" t="s">
        <v>207</v>
      </c>
      <c r="C196" s="42">
        <f t="shared" si="14"/>
        <v>-9.7560975609756095</v>
      </c>
      <c r="D196" s="48"/>
      <c r="E196" s="20">
        <v>3</v>
      </c>
      <c r="F196" s="14">
        <v>4</v>
      </c>
      <c r="G196" s="49">
        <f t="shared" si="15"/>
        <v>-25</v>
      </c>
      <c r="H196" s="33">
        <f t="shared" si="16"/>
        <v>1.1622050904582962E-2</v>
      </c>
      <c r="I196" s="33">
        <f t="shared" si="17"/>
        <v>1.2313754463735992E-2</v>
      </c>
      <c r="J196" s="20">
        <v>37</v>
      </c>
      <c r="K196" s="14">
        <v>41</v>
      </c>
      <c r="L196" s="49">
        <f t="shared" si="18"/>
        <v>-9.7560975609756095</v>
      </c>
      <c r="M196" s="33">
        <f t="shared" si="19"/>
        <v>1.1187407212551667E-2</v>
      </c>
      <c r="N196" s="34">
        <f t="shared" si="20"/>
        <v>1.1903552194173066E-2</v>
      </c>
    </row>
    <row r="197" spans="1:14" hidden="1" outlineLevel="1" x14ac:dyDescent="0.25">
      <c r="A197" s="36"/>
      <c r="B197" s="50" t="s">
        <v>208</v>
      </c>
      <c r="C197" s="42">
        <f t="shared" si="14"/>
        <v>118.18181818181819</v>
      </c>
      <c r="D197" s="48"/>
      <c r="E197" s="20">
        <v>1</v>
      </c>
      <c r="F197" s="14">
        <v>0</v>
      </c>
      <c r="G197" s="49" t="str">
        <f t="shared" si="15"/>
        <v/>
      </c>
      <c r="H197" s="33">
        <f t="shared" si="16"/>
        <v>3.8740169681943204E-3</v>
      </c>
      <c r="I197" s="33" t="str">
        <f t="shared" si="17"/>
        <v/>
      </c>
      <c r="J197" s="20">
        <v>24</v>
      </c>
      <c r="K197" s="14">
        <v>11</v>
      </c>
      <c r="L197" s="49">
        <f t="shared" si="18"/>
        <v>118.18181818181819</v>
      </c>
      <c r="M197" s="33">
        <f t="shared" si="19"/>
        <v>7.2566965703037833E-3</v>
      </c>
      <c r="N197" s="34">
        <f t="shared" si="20"/>
        <v>3.193635954534237E-3</v>
      </c>
    </row>
    <row r="198" spans="1:14" hidden="1" outlineLevel="1" x14ac:dyDescent="0.25">
      <c r="A198" s="36"/>
      <c r="B198" s="50" t="s">
        <v>209</v>
      </c>
      <c r="C198" s="42">
        <f t="shared" si="14"/>
        <v>-8</v>
      </c>
      <c r="D198" s="48"/>
      <c r="E198" s="20">
        <v>1</v>
      </c>
      <c r="F198" s="14">
        <v>0</v>
      </c>
      <c r="G198" s="49" t="str">
        <f t="shared" si="15"/>
        <v/>
      </c>
      <c r="H198" s="33">
        <f t="shared" si="16"/>
        <v>3.8740169681943204E-3</v>
      </c>
      <c r="I198" s="33" t="str">
        <f t="shared" si="17"/>
        <v/>
      </c>
      <c r="J198" s="20">
        <v>23</v>
      </c>
      <c r="K198" s="14">
        <v>25</v>
      </c>
      <c r="L198" s="49">
        <f t="shared" si="18"/>
        <v>-8</v>
      </c>
      <c r="M198" s="33">
        <f t="shared" si="19"/>
        <v>6.954334213207793E-3</v>
      </c>
      <c r="N198" s="34">
        <f t="shared" si="20"/>
        <v>7.2582635330323579E-3</v>
      </c>
    </row>
    <row r="199" spans="1:14" hidden="1" outlineLevel="1" x14ac:dyDescent="0.25">
      <c r="A199" s="36"/>
      <c r="B199" s="50">
        <v>124</v>
      </c>
      <c r="C199" s="42">
        <f t="shared" si="14"/>
        <v>-33.333333333333329</v>
      </c>
      <c r="D199" s="48"/>
      <c r="E199" s="20">
        <v>0</v>
      </c>
      <c r="F199" s="14">
        <v>1</v>
      </c>
      <c r="G199" s="49">
        <f t="shared" si="15"/>
        <v>-100</v>
      </c>
      <c r="H199" s="33" t="str">
        <f t="shared" si="16"/>
        <v/>
      </c>
      <c r="I199" s="33">
        <f t="shared" si="17"/>
        <v>3.078438615933998E-3</v>
      </c>
      <c r="J199" s="20">
        <v>10</v>
      </c>
      <c r="K199" s="14">
        <v>15</v>
      </c>
      <c r="L199" s="49">
        <f t="shared" si="18"/>
        <v>-33.333333333333329</v>
      </c>
      <c r="M199" s="33">
        <f t="shared" si="19"/>
        <v>3.0236235709599096E-3</v>
      </c>
      <c r="N199" s="34">
        <f t="shared" si="20"/>
        <v>4.3549581198194147E-3</v>
      </c>
    </row>
    <row r="200" spans="1:14" hidden="1" outlineLevel="1" x14ac:dyDescent="0.25">
      <c r="A200" s="36"/>
      <c r="B200" s="50" t="s">
        <v>210</v>
      </c>
      <c r="C200" s="42">
        <f t="shared" si="14"/>
        <v>-55.555555555555557</v>
      </c>
      <c r="D200" s="48"/>
      <c r="E200" s="20">
        <v>1</v>
      </c>
      <c r="F200" s="14">
        <v>0</v>
      </c>
      <c r="G200" s="49" t="str">
        <f t="shared" si="15"/>
        <v/>
      </c>
      <c r="H200" s="33">
        <f t="shared" si="16"/>
        <v>3.8740169681943204E-3</v>
      </c>
      <c r="I200" s="33" t="str">
        <f t="shared" si="17"/>
        <v/>
      </c>
      <c r="J200" s="20">
        <v>4</v>
      </c>
      <c r="K200" s="14">
        <v>9</v>
      </c>
      <c r="L200" s="49">
        <f t="shared" si="18"/>
        <v>-55.555555555555557</v>
      </c>
      <c r="M200" s="33">
        <f t="shared" si="19"/>
        <v>1.209449428383964E-3</v>
      </c>
      <c r="N200" s="34">
        <f t="shared" si="20"/>
        <v>2.6129748718916484E-3</v>
      </c>
    </row>
    <row r="201" spans="1:14" hidden="1" outlineLevel="1" x14ac:dyDescent="0.25">
      <c r="A201" s="36"/>
      <c r="B201" s="50" t="s">
        <v>211</v>
      </c>
      <c r="C201" s="42">
        <f t="shared" si="14"/>
        <v>-40</v>
      </c>
      <c r="D201" s="48"/>
      <c r="E201" s="20">
        <v>0</v>
      </c>
      <c r="F201" s="14">
        <v>0</v>
      </c>
      <c r="G201" s="49" t="str">
        <f t="shared" si="15"/>
        <v/>
      </c>
      <c r="H201" s="33" t="str">
        <f t="shared" si="16"/>
        <v/>
      </c>
      <c r="I201" s="33" t="str">
        <f t="shared" si="17"/>
        <v/>
      </c>
      <c r="J201" s="20">
        <v>3</v>
      </c>
      <c r="K201" s="14">
        <v>5</v>
      </c>
      <c r="L201" s="49">
        <f t="shared" si="18"/>
        <v>-40</v>
      </c>
      <c r="M201" s="33">
        <f t="shared" si="19"/>
        <v>9.0708707128797292E-4</v>
      </c>
      <c r="N201" s="34">
        <f t="shared" si="20"/>
        <v>1.4516527066064716E-3</v>
      </c>
    </row>
    <row r="202" spans="1:14" hidden="1" outlineLevel="1" x14ac:dyDescent="0.25">
      <c r="A202" s="36"/>
      <c r="B202" s="50" t="s">
        <v>212</v>
      </c>
      <c r="C202" s="42">
        <f t="shared" ref="C202:C265" si="21">IF(K202=0,"",SUM(((J202-K202)/K202)*100))</f>
        <v>-97.5</v>
      </c>
      <c r="D202" s="48"/>
      <c r="E202" s="20">
        <v>2</v>
      </c>
      <c r="F202" s="14">
        <v>7</v>
      </c>
      <c r="G202" s="49">
        <f t="shared" ref="G202:G265" si="22">IF(F202=0,"",SUM(((E202-F202)/F202)*100))</f>
        <v>-71.428571428571431</v>
      </c>
      <c r="H202" s="33">
        <f t="shared" ref="H202:H265" si="23">IF(E202=0,"",SUM((E202/CntPeriod)*100))</f>
        <v>7.7480339363886408E-3</v>
      </c>
      <c r="I202" s="33">
        <f t="shared" ref="I202:I265" si="24">IF(F202=0,"",SUM((F202/CntPeriodPrevYear)*100))</f>
        <v>2.1549070311537986E-2</v>
      </c>
      <c r="J202" s="20">
        <v>2</v>
      </c>
      <c r="K202" s="14">
        <v>80</v>
      </c>
      <c r="L202" s="49">
        <f t="shared" ref="L202:L265" si="25">IF(K202=0,"",SUM(((J202-K202)/K202)*100))</f>
        <v>-97.5</v>
      </c>
      <c r="M202" s="33">
        <f t="shared" ref="M202:M265" si="26">IF(J202=0,"",SUM((J202/CntYearAck)*100))</f>
        <v>6.0472471419198198E-4</v>
      </c>
      <c r="N202" s="34">
        <f t="shared" ref="N202:N265" si="27">IF(K202=0,"",SUM((K202/CntPrevYearAck)*100))</f>
        <v>2.3226443305703545E-2</v>
      </c>
    </row>
    <row r="203" spans="1:14" collapsed="1" x14ac:dyDescent="0.25">
      <c r="A203" s="36" t="s">
        <v>213</v>
      </c>
      <c r="B203" s="1" t="s">
        <v>214</v>
      </c>
      <c r="C203" s="42">
        <f t="shared" si="21"/>
        <v>10.84873374401095</v>
      </c>
      <c r="D203" s="48"/>
      <c r="E203" s="20">
        <v>582</v>
      </c>
      <c r="F203" s="14">
        <v>487</v>
      </c>
      <c r="G203" s="49">
        <f t="shared" si="22"/>
        <v>19.507186858316221</v>
      </c>
      <c r="H203" s="33">
        <f t="shared" si="23"/>
        <v>2.2546778754890946</v>
      </c>
      <c r="I203" s="33">
        <f t="shared" si="24"/>
        <v>1.4991996059598571</v>
      </c>
      <c r="J203" s="20">
        <v>6478</v>
      </c>
      <c r="K203" s="14">
        <v>5844</v>
      </c>
      <c r="L203" s="49">
        <f t="shared" si="25"/>
        <v>10.84873374401095</v>
      </c>
      <c r="M203" s="33">
        <f t="shared" si="26"/>
        <v>1.9587033492678294</v>
      </c>
      <c r="N203" s="34">
        <f t="shared" si="27"/>
        <v>1.6966916834816441</v>
      </c>
    </row>
    <row r="204" spans="1:14" hidden="1" outlineLevel="1" x14ac:dyDescent="0.25">
      <c r="A204" s="36"/>
      <c r="B204" s="50" t="s">
        <v>215</v>
      </c>
      <c r="C204" s="42">
        <f t="shared" si="21"/>
        <v>-1.7162471395881007</v>
      </c>
      <c r="D204" s="48"/>
      <c r="E204" s="20">
        <v>234</v>
      </c>
      <c r="F204" s="14">
        <v>165</v>
      </c>
      <c r="G204" s="49">
        <f t="shared" si="22"/>
        <v>41.818181818181813</v>
      </c>
      <c r="H204" s="33">
        <f t="shared" si="23"/>
        <v>0.90651997055747113</v>
      </c>
      <c r="I204" s="33">
        <f t="shared" si="24"/>
        <v>0.50794237162910971</v>
      </c>
      <c r="J204" s="20">
        <v>2577</v>
      </c>
      <c r="K204" s="14">
        <v>2622</v>
      </c>
      <c r="L204" s="49">
        <f t="shared" si="25"/>
        <v>-1.7162471395881007</v>
      </c>
      <c r="M204" s="33">
        <f t="shared" si="26"/>
        <v>0.77918779423636875</v>
      </c>
      <c r="N204" s="34">
        <f t="shared" si="27"/>
        <v>0.76124667934443369</v>
      </c>
    </row>
    <row r="205" spans="1:14" hidden="1" outlineLevel="1" x14ac:dyDescent="0.25">
      <c r="A205" s="36"/>
      <c r="B205" s="50" t="s">
        <v>216</v>
      </c>
      <c r="C205" s="42">
        <f t="shared" si="21"/>
        <v>5140.7407407407409</v>
      </c>
      <c r="D205" s="48"/>
      <c r="E205" s="20">
        <v>178</v>
      </c>
      <c r="F205" s="14">
        <v>24</v>
      </c>
      <c r="G205" s="49">
        <f t="shared" si="22"/>
        <v>641.66666666666674</v>
      </c>
      <c r="H205" s="33">
        <f t="shared" si="23"/>
        <v>0.68957502033858908</v>
      </c>
      <c r="I205" s="33">
        <f t="shared" si="24"/>
        <v>7.3882526782415955E-2</v>
      </c>
      <c r="J205" s="20">
        <v>1415</v>
      </c>
      <c r="K205" s="14">
        <v>27</v>
      </c>
      <c r="L205" s="49">
        <f t="shared" si="25"/>
        <v>5140.7407407407409</v>
      </c>
      <c r="M205" s="33">
        <f t="shared" si="26"/>
        <v>0.42784273529082723</v>
      </c>
      <c r="N205" s="34">
        <f t="shared" si="27"/>
        <v>7.8389246156749456E-3</v>
      </c>
    </row>
    <row r="206" spans="1:14" hidden="1" outlineLevel="1" x14ac:dyDescent="0.25">
      <c r="A206" s="36"/>
      <c r="B206" s="50" t="s">
        <v>217</v>
      </c>
      <c r="C206" s="42">
        <f t="shared" si="21"/>
        <v>-29.961832061068705</v>
      </c>
      <c r="D206" s="48"/>
      <c r="E206" s="20">
        <v>31</v>
      </c>
      <c r="F206" s="14">
        <v>163</v>
      </c>
      <c r="G206" s="49">
        <f t="shared" si="22"/>
        <v>-80.981595092024534</v>
      </c>
      <c r="H206" s="33">
        <f t="shared" si="23"/>
        <v>0.12009452601402393</v>
      </c>
      <c r="I206" s="33">
        <f t="shared" si="24"/>
        <v>0.50178549439724174</v>
      </c>
      <c r="J206" s="20">
        <v>1101</v>
      </c>
      <c r="K206" s="14">
        <v>1572</v>
      </c>
      <c r="L206" s="49">
        <f t="shared" si="25"/>
        <v>-29.961832061068705</v>
      </c>
      <c r="M206" s="33">
        <f t="shared" si="26"/>
        <v>0.33290095516268603</v>
      </c>
      <c r="N206" s="34">
        <f t="shared" si="27"/>
        <v>0.45639961095707465</v>
      </c>
    </row>
    <row r="207" spans="1:14" hidden="1" outlineLevel="1" x14ac:dyDescent="0.25">
      <c r="A207" s="36"/>
      <c r="B207" s="50" t="s">
        <v>218</v>
      </c>
      <c r="C207" s="42">
        <f t="shared" si="21"/>
        <v>-15.972222222222221</v>
      </c>
      <c r="D207" s="48"/>
      <c r="E207" s="20">
        <v>137</v>
      </c>
      <c r="F207" s="14">
        <v>69</v>
      </c>
      <c r="G207" s="49">
        <f t="shared" si="22"/>
        <v>98.550724637681171</v>
      </c>
      <c r="H207" s="33">
        <f t="shared" si="23"/>
        <v>0.53074032464262189</v>
      </c>
      <c r="I207" s="33">
        <f t="shared" si="24"/>
        <v>0.21241226449944589</v>
      </c>
      <c r="J207" s="20">
        <v>968</v>
      </c>
      <c r="K207" s="14">
        <v>1152</v>
      </c>
      <c r="L207" s="49">
        <f t="shared" si="25"/>
        <v>-15.972222222222221</v>
      </c>
      <c r="M207" s="33">
        <f t="shared" si="26"/>
        <v>0.29268676166891927</v>
      </c>
      <c r="N207" s="34">
        <f t="shared" si="27"/>
        <v>0.334460783602131</v>
      </c>
    </row>
    <row r="208" spans="1:14" hidden="1" outlineLevel="1" x14ac:dyDescent="0.25">
      <c r="A208" s="36"/>
      <c r="B208" s="50" t="s">
        <v>219</v>
      </c>
      <c r="C208" s="42">
        <f t="shared" si="21"/>
        <v>-9.2970521541950113</v>
      </c>
      <c r="D208" s="48"/>
      <c r="E208" s="20">
        <v>2</v>
      </c>
      <c r="F208" s="14">
        <v>64</v>
      </c>
      <c r="G208" s="49">
        <f t="shared" si="22"/>
        <v>-96.875</v>
      </c>
      <c r="H208" s="33">
        <f t="shared" si="23"/>
        <v>7.7480339363886408E-3</v>
      </c>
      <c r="I208" s="33">
        <f t="shared" si="24"/>
        <v>0.19702007141977587</v>
      </c>
      <c r="J208" s="20">
        <v>400</v>
      </c>
      <c r="K208" s="14">
        <v>441</v>
      </c>
      <c r="L208" s="49">
        <f t="shared" si="25"/>
        <v>-9.2970521541950113</v>
      </c>
      <c r="M208" s="33">
        <f t="shared" si="26"/>
        <v>0.12094494283839639</v>
      </c>
      <c r="N208" s="34">
        <f t="shared" si="27"/>
        <v>0.12803576872269076</v>
      </c>
    </row>
    <row r="209" spans="1:14" hidden="1" outlineLevel="1" x14ac:dyDescent="0.25">
      <c r="A209" s="36"/>
      <c r="B209" s="50" t="s">
        <v>220</v>
      </c>
      <c r="C209" s="42">
        <f t="shared" si="21"/>
        <v>-43.333333333333336</v>
      </c>
      <c r="D209" s="48"/>
      <c r="E209" s="20">
        <v>0</v>
      </c>
      <c r="F209" s="14">
        <v>2</v>
      </c>
      <c r="G209" s="49">
        <f t="shared" si="22"/>
        <v>-100</v>
      </c>
      <c r="H209" s="33" t="str">
        <f t="shared" si="23"/>
        <v/>
      </c>
      <c r="I209" s="33">
        <f t="shared" si="24"/>
        <v>6.156877231867996E-3</v>
      </c>
      <c r="J209" s="20">
        <v>17</v>
      </c>
      <c r="K209" s="14">
        <v>30</v>
      </c>
      <c r="L209" s="49">
        <f t="shared" si="25"/>
        <v>-43.333333333333336</v>
      </c>
      <c r="M209" s="33">
        <f t="shared" si="26"/>
        <v>5.1401600706318462E-3</v>
      </c>
      <c r="N209" s="34">
        <f t="shared" si="27"/>
        <v>8.7099162396388295E-3</v>
      </c>
    </row>
    <row r="210" spans="1:14" collapsed="1" x14ac:dyDescent="0.25">
      <c r="A210" s="36" t="s">
        <v>221</v>
      </c>
      <c r="B210" s="1" t="s">
        <v>222</v>
      </c>
      <c r="C210" s="42">
        <f t="shared" si="21"/>
        <v>-12.614678899082568</v>
      </c>
      <c r="D210" s="48"/>
      <c r="E210" s="20">
        <v>712</v>
      </c>
      <c r="F210" s="14">
        <v>612</v>
      </c>
      <c r="G210" s="49">
        <f t="shared" si="22"/>
        <v>16.33986928104575</v>
      </c>
      <c r="H210" s="33">
        <f t="shared" si="23"/>
        <v>2.7583000813543563</v>
      </c>
      <c r="I210" s="33">
        <f t="shared" si="24"/>
        <v>1.884004432951607</v>
      </c>
      <c r="J210" s="20">
        <v>5715</v>
      </c>
      <c r="K210" s="14">
        <v>6540</v>
      </c>
      <c r="L210" s="49">
        <f t="shared" si="25"/>
        <v>-12.614678899082568</v>
      </c>
      <c r="M210" s="33">
        <f t="shared" si="26"/>
        <v>1.7280008708035883</v>
      </c>
      <c r="N210" s="34">
        <f t="shared" si="27"/>
        <v>1.8987617402412647</v>
      </c>
    </row>
    <row r="211" spans="1:14" hidden="1" outlineLevel="1" x14ac:dyDescent="0.25">
      <c r="A211" s="36"/>
      <c r="B211" s="50" t="s">
        <v>223</v>
      </c>
      <c r="C211" s="42">
        <f t="shared" si="21"/>
        <v>15.458937198067632</v>
      </c>
      <c r="D211" s="48"/>
      <c r="E211" s="20">
        <v>344</v>
      </c>
      <c r="F211" s="14">
        <v>71</v>
      </c>
      <c r="G211" s="49">
        <f t="shared" si="22"/>
        <v>384.50704225352115</v>
      </c>
      <c r="H211" s="33">
        <f t="shared" si="23"/>
        <v>1.3326618370588463</v>
      </c>
      <c r="I211" s="33">
        <f t="shared" si="24"/>
        <v>0.21856914173131389</v>
      </c>
      <c r="J211" s="20">
        <v>1434</v>
      </c>
      <c r="K211" s="14">
        <v>1242</v>
      </c>
      <c r="L211" s="49">
        <f t="shared" si="25"/>
        <v>15.458937198067632</v>
      </c>
      <c r="M211" s="33">
        <f t="shared" si="26"/>
        <v>0.4335876200756511</v>
      </c>
      <c r="N211" s="34">
        <f t="shared" si="27"/>
        <v>0.36059053232104754</v>
      </c>
    </row>
    <row r="212" spans="1:14" hidden="1" outlineLevel="1" x14ac:dyDescent="0.25">
      <c r="A212" s="36"/>
      <c r="B212" s="50" t="s">
        <v>224</v>
      </c>
      <c r="C212" s="42">
        <f t="shared" si="21"/>
        <v>48.956158663883087</v>
      </c>
      <c r="D212" s="48"/>
      <c r="E212" s="20">
        <v>56</v>
      </c>
      <c r="F212" s="14">
        <v>182</v>
      </c>
      <c r="G212" s="49">
        <f t="shared" si="22"/>
        <v>-69.230769230769226</v>
      </c>
      <c r="H212" s="33">
        <f t="shared" si="23"/>
        <v>0.21694495021888197</v>
      </c>
      <c r="I212" s="33">
        <f t="shared" si="24"/>
        <v>0.56027582809998777</v>
      </c>
      <c r="J212" s="20">
        <v>1427</v>
      </c>
      <c r="K212" s="14">
        <v>958</v>
      </c>
      <c r="L212" s="49">
        <f t="shared" si="25"/>
        <v>48.956158663883087</v>
      </c>
      <c r="M212" s="33">
        <f t="shared" si="26"/>
        <v>0.43147108357597913</v>
      </c>
      <c r="N212" s="34">
        <f t="shared" si="27"/>
        <v>0.27813665858579995</v>
      </c>
    </row>
    <row r="213" spans="1:14" hidden="1" outlineLevel="1" x14ac:dyDescent="0.25">
      <c r="A213" s="36"/>
      <c r="B213" s="50" t="s">
        <v>225</v>
      </c>
      <c r="C213" s="42">
        <f t="shared" si="21"/>
        <v>-53.418530351437695</v>
      </c>
      <c r="D213" s="48"/>
      <c r="E213" s="20">
        <v>2</v>
      </c>
      <c r="F213" s="14">
        <v>96</v>
      </c>
      <c r="G213" s="49">
        <f t="shared" si="22"/>
        <v>-97.916666666666657</v>
      </c>
      <c r="H213" s="33">
        <f t="shared" si="23"/>
        <v>7.7480339363886408E-3</v>
      </c>
      <c r="I213" s="33">
        <f t="shared" si="24"/>
        <v>0.29553010712966382</v>
      </c>
      <c r="J213" s="20">
        <v>729</v>
      </c>
      <c r="K213" s="14">
        <v>1565</v>
      </c>
      <c r="L213" s="49">
        <f t="shared" si="25"/>
        <v>-53.418530351437695</v>
      </c>
      <c r="M213" s="33">
        <f t="shared" si="26"/>
        <v>0.2204221583229774</v>
      </c>
      <c r="N213" s="34">
        <f t="shared" si="27"/>
        <v>0.45436729716782553</v>
      </c>
    </row>
    <row r="214" spans="1:14" hidden="1" outlineLevel="1" x14ac:dyDescent="0.25">
      <c r="A214" s="36"/>
      <c r="B214" s="50" t="s">
        <v>225</v>
      </c>
      <c r="C214" s="42">
        <f t="shared" si="21"/>
        <v>-44.444444444444443</v>
      </c>
      <c r="D214" s="48"/>
      <c r="E214" s="20">
        <v>50</v>
      </c>
      <c r="F214" s="14">
        <v>61</v>
      </c>
      <c r="G214" s="49">
        <f t="shared" si="22"/>
        <v>-18.032786885245901</v>
      </c>
      <c r="H214" s="33">
        <f t="shared" si="23"/>
        <v>0.19370084840971605</v>
      </c>
      <c r="I214" s="33">
        <f t="shared" si="24"/>
        <v>0.18778475557197388</v>
      </c>
      <c r="J214" s="20">
        <v>610</v>
      </c>
      <c r="K214" s="14">
        <v>1098</v>
      </c>
      <c r="L214" s="49">
        <f t="shared" si="25"/>
        <v>-44.444444444444443</v>
      </c>
      <c r="M214" s="33">
        <f t="shared" si="26"/>
        <v>0.1844410378285545</v>
      </c>
      <c r="N214" s="34">
        <f t="shared" si="27"/>
        <v>0.31878293437078115</v>
      </c>
    </row>
    <row r="215" spans="1:14" hidden="1" outlineLevel="1" x14ac:dyDescent="0.25">
      <c r="A215" s="36"/>
      <c r="B215" s="50" t="s">
        <v>226</v>
      </c>
      <c r="C215" s="42">
        <f t="shared" si="21"/>
        <v>393.33333333333331</v>
      </c>
      <c r="D215" s="48"/>
      <c r="E215" s="20">
        <v>21</v>
      </c>
      <c r="F215" s="14">
        <v>49</v>
      </c>
      <c r="G215" s="49">
        <f t="shared" si="22"/>
        <v>-57.142857142857139</v>
      </c>
      <c r="H215" s="33">
        <f t="shared" si="23"/>
        <v>8.1354356332080727E-2</v>
      </c>
      <c r="I215" s="33">
        <f t="shared" si="24"/>
        <v>0.15084349218076593</v>
      </c>
      <c r="J215" s="20">
        <v>444</v>
      </c>
      <c r="K215" s="14">
        <v>90</v>
      </c>
      <c r="L215" s="49">
        <f t="shared" si="25"/>
        <v>393.33333333333331</v>
      </c>
      <c r="M215" s="33">
        <f t="shared" si="26"/>
        <v>0.13424888655061998</v>
      </c>
      <c r="N215" s="34">
        <f t="shared" si="27"/>
        <v>2.6129748718916483E-2</v>
      </c>
    </row>
    <row r="216" spans="1:14" hidden="1" outlineLevel="1" x14ac:dyDescent="0.25">
      <c r="A216" s="36"/>
      <c r="B216" s="50" t="s">
        <v>227</v>
      </c>
      <c r="C216" s="42">
        <f t="shared" si="21"/>
        <v>-58.85111371629543</v>
      </c>
      <c r="D216" s="48"/>
      <c r="E216" s="20">
        <v>13</v>
      </c>
      <c r="F216" s="14">
        <v>71</v>
      </c>
      <c r="G216" s="49">
        <f t="shared" si="22"/>
        <v>-81.690140845070431</v>
      </c>
      <c r="H216" s="33">
        <f t="shared" si="23"/>
        <v>5.0362220586526167E-2</v>
      </c>
      <c r="I216" s="33">
        <f t="shared" si="24"/>
        <v>0.21856914173131389</v>
      </c>
      <c r="J216" s="20">
        <v>351</v>
      </c>
      <c r="K216" s="14">
        <v>853</v>
      </c>
      <c r="L216" s="49">
        <f t="shared" si="25"/>
        <v>-58.85111371629543</v>
      </c>
      <c r="M216" s="33">
        <f t="shared" si="26"/>
        <v>0.10612918734069283</v>
      </c>
      <c r="N216" s="34">
        <f t="shared" si="27"/>
        <v>0.24765195174706406</v>
      </c>
    </row>
    <row r="217" spans="1:14" hidden="1" outlineLevel="1" x14ac:dyDescent="0.25">
      <c r="A217" s="36"/>
      <c r="B217" s="50" t="s">
        <v>228</v>
      </c>
      <c r="C217" s="42">
        <f t="shared" si="21"/>
        <v>41.05263157894737</v>
      </c>
      <c r="D217" s="48"/>
      <c r="E217" s="20">
        <v>39</v>
      </c>
      <c r="F217" s="14">
        <v>50</v>
      </c>
      <c r="G217" s="49">
        <f t="shared" si="22"/>
        <v>-22</v>
      </c>
      <c r="H217" s="33">
        <f t="shared" si="23"/>
        <v>0.15108666175957852</v>
      </c>
      <c r="I217" s="33">
        <f t="shared" si="24"/>
        <v>0.15392193079669991</v>
      </c>
      <c r="J217" s="20">
        <v>268</v>
      </c>
      <c r="K217" s="14">
        <v>190</v>
      </c>
      <c r="L217" s="49">
        <f t="shared" si="25"/>
        <v>41.05263157894737</v>
      </c>
      <c r="M217" s="33">
        <f t="shared" si="26"/>
        <v>8.1033111701725571E-2</v>
      </c>
      <c r="N217" s="34">
        <f t="shared" si="27"/>
        <v>5.5162802851045918E-2</v>
      </c>
    </row>
    <row r="218" spans="1:14" hidden="1" outlineLevel="1" x14ac:dyDescent="0.25">
      <c r="A218" s="36"/>
      <c r="B218" s="50" t="s">
        <v>225</v>
      </c>
      <c r="C218" s="42" t="str">
        <f t="shared" si="21"/>
        <v/>
      </c>
      <c r="D218" s="48"/>
      <c r="E218" s="20">
        <v>71</v>
      </c>
      <c r="F218" s="14">
        <v>0</v>
      </c>
      <c r="G218" s="49" t="str">
        <f t="shared" si="22"/>
        <v/>
      </c>
      <c r="H218" s="33">
        <f t="shared" si="23"/>
        <v>0.27505520474179679</v>
      </c>
      <c r="I218" s="33" t="str">
        <f t="shared" si="24"/>
        <v/>
      </c>
      <c r="J218" s="20">
        <v>105</v>
      </c>
      <c r="K218" s="14">
        <v>0</v>
      </c>
      <c r="L218" s="49" t="str">
        <f t="shared" si="25"/>
        <v/>
      </c>
      <c r="M218" s="33">
        <f t="shared" si="26"/>
        <v>3.1748047495079056E-2</v>
      </c>
      <c r="N218" s="34" t="str">
        <f t="shared" si="27"/>
        <v/>
      </c>
    </row>
    <row r="219" spans="1:14" hidden="1" outlineLevel="1" x14ac:dyDescent="0.25">
      <c r="A219" s="36"/>
      <c r="B219" s="50" t="s">
        <v>229</v>
      </c>
      <c r="C219" s="42">
        <f t="shared" si="21"/>
        <v>-41.040462427745666</v>
      </c>
      <c r="D219" s="48"/>
      <c r="E219" s="20">
        <v>0</v>
      </c>
      <c r="F219" s="14">
        <v>14</v>
      </c>
      <c r="G219" s="49">
        <f t="shared" si="22"/>
        <v>-100</v>
      </c>
      <c r="H219" s="33" t="str">
        <f t="shared" si="23"/>
        <v/>
      </c>
      <c r="I219" s="33">
        <f t="shared" si="24"/>
        <v>4.3098140623075973E-2</v>
      </c>
      <c r="J219" s="20">
        <v>102</v>
      </c>
      <c r="K219" s="14">
        <v>173</v>
      </c>
      <c r="L219" s="49">
        <f t="shared" si="25"/>
        <v>-41.040462427745666</v>
      </c>
      <c r="M219" s="33">
        <f t="shared" si="26"/>
        <v>3.0840960423791079E-2</v>
      </c>
      <c r="N219" s="34">
        <f t="shared" si="27"/>
        <v>5.022718364858391E-2</v>
      </c>
    </row>
    <row r="220" spans="1:14" hidden="1" outlineLevel="1" x14ac:dyDescent="0.25">
      <c r="A220" s="36"/>
      <c r="B220" s="50" t="s">
        <v>225</v>
      </c>
      <c r="C220" s="42" t="str">
        <f t="shared" si="21"/>
        <v/>
      </c>
      <c r="D220" s="48"/>
      <c r="E220" s="20">
        <v>36</v>
      </c>
      <c r="F220" s="14">
        <v>0</v>
      </c>
      <c r="G220" s="49" t="str">
        <f t="shared" si="22"/>
        <v/>
      </c>
      <c r="H220" s="33">
        <f t="shared" si="23"/>
        <v>0.13946461085499556</v>
      </c>
      <c r="I220" s="33" t="str">
        <f t="shared" si="24"/>
        <v/>
      </c>
      <c r="J220" s="20">
        <v>45</v>
      </c>
      <c r="K220" s="14">
        <v>0</v>
      </c>
      <c r="L220" s="49" t="str">
        <f t="shared" si="25"/>
        <v/>
      </c>
      <c r="M220" s="33">
        <f t="shared" si="26"/>
        <v>1.3606306069319592E-2</v>
      </c>
      <c r="N220" s="34" t="str">
        <f t="shared" si="27"/>
        <v/>
      </c>
    </row>
    <row r="221" spans="1:14" hidden="1" outlineLevel="1" x14ac:dyDescent="0.25">
      <c r="A221" s="36"/>
      <c r="B221" s="50" t="s">
        <v>225</v>
      </c>
      <c r="C221" s="42" t="str">
        <f t="shared" si="21"/>
        <v/>
      </c>
      <c r="D221" s="48"/>
      <c r="E221" s="20">
        <v>21</v>
      </c>
      <c r="F221" s="14">
        <v>0</v>
      </c>
      <c r="G221" s="49" t="str">
        <f t="shared" si="22"/>
        <v/>
      </c>
      <c r="H221" s="33">
        <f t="shared" si="23"/>
        <v>8.1354356332080727E-2</v>
      </c>
      <c r="I221" s="33" t="str">
        <f t="shared" si="24"/>
        <v/>
      </c>
      <c r="J221" s="20">
        <v>44</v>
      </c>
      <c r="K221" s="14">
        <v>0</v>
      </c>
      <c r="L221" s="49" t="str">
        <f t="shared" si="25"/>
        <v/>
      </c>
      <c r="M221" s="33">
        <f t="shared" si="26"/>
        <v>1.3303943712223603E-2</v>
      </c>
      <c r="N221" s="34" t="str">
        <f t="shared" si="27"/>
        <v/>
      </c>
    </row>
    <row r="222" spans="1:14" hidden="1" outlineLevel="1" x14ac:dyDescent="0.25">
      <c r="A222" s="36"/>
      <c r="B222" s="50" t="s">
        <v>225</v>
      </c>
      <c r="C222" s="42" t="str">
        <f t="shared" si="21"/>
        <v/>
      </c>
      <c r="D222" s="48"/>
      <c r="E222" s="20">
        <v>36</v>
      </c>
      <c r="F222" s="14">
        <v>0</v>
      </c>
      <c r="G222" s="49" t="str">
        <f t="shared" si="22"/>
        <v/>
      </c>
      <c r="H222" s="33">
        <f t="shared" si="23"/>
        <v>0.13946461085499556</v>
      </c>
      <c r="I222" s="33" t="str">
        <f t="shared" si="24"/>
        <v/>
      </c>
      <c r="J222" s="20">
        <v>40</v>
      </c>
      <c r="K222" s="14">
        <v>0</v>
      </c>
      <c r="L222" s="49" t="str">
        <f t="shared" si="25"/>
        <v/>
      </c>
      <c r="M222" s="33">
        <f t="shared" si="26"/>
        <v>1.2094494283839638E-2</v>
      </c>
      <c r="N222" s="34" t="str">
        <f t="shared" si="27"/>
        <v/>
      </c>
    </row>
    <row r="223" spans="1:14" hidden="1" outlineLevel="1" x14ac:dyDescent="0.25">
      <c r="A223" s="36"/>
      <c r="B223" s="50" t="s">
        <v>225</v>
      </c>
      <c r="C223" s="42" t="str">
        <f t="shared" si="21"/>
        <v/>
      </c>
      <c r="D223" s="48"/>
      <c r="E223" s="20">
        <v>14</v>
      </c>
      <c r="F223" s="14">
        <v>0</v>
      </c>
      <c r="G223" s="49" t="str">
        <f t="shared" si="22"/>
        <v/>
      </c>
      <c r="H223" s="33">
        <f t="shared" si="23"/>
        <v>5.4236237554720491E-2</v>
      </c>
      <c r="I223" s="33" t="str">
        <f t="shared" si="24"/>
        <v/>
      </c>
      <c r="J223" s="20">
        <v>31</v>
      </c>
      <c r="K223" s="14">
        <v>0</v>
      </c>
      <c r="L223" s="49" t="str">
        <f t="shared" si="25"/>
        <v/>
      </c>
      <c r="M223" s="33">
        <f t="shared" si="26"/>
        <v>9.3732330699757196E-3</v>
      </c>
      <c r="N223" s="34" t="str">
        <f t="shared" si="27"/>
        <v/>
      </c>
    </row>
    <row r="224" spans="1:14" hidden="1" outlineLevel="1" x14ac:dyDescent="0.25">
      <c r="A224" s="36"/>
      <c r="B224" s="50" t="s">
        <v>230</v>
      </c>
      <c r="C224" s="42">
        <f t="shared" si="21"/>
        <v>-80.666666666666657</v>
      </c>
      <c r="D224" s="48"/>
      <c r="E224" s="20">
        <v>1</v>
      </c>
      <c r="F224" s="14">
        <v>11</v>
      </c>
      <c r="G224" s="49">
        <f t="shared" si="22"/>
        <v>-90.909090909090907</v>
      </c>
      <c r="H224" s="33">
        <f t="shared" si="23"/>
        <v>3.8740169681943204E-3</v>
      </c>
      <c r="I224" s="33">
        <f t="shared" si="24"/>
        <v>3.3862824775273984E-2</v>
      </c>
      <c r="J224" s="20">
        <v>29</v>
      </c>
      <c r="K224" s="14">
        <v>150</v>
      </c>
      <c r="L224" s="49">
        <f t="shared" si="25"/>
        <v>-80.666666666666657</v>
      </c>
      <c r="M224" s="33">
        <f t="shared" si="26"/>
        <v>8.7685083557837371E-3</v>
      </c>
      <c r="N224" s="34">
        <f t="shared" si="27"/>
        <v>4.3549581198194139E-2</v>
      </c>
    </row>
    <row r="225" spans="1:14" hidden="1" outlineLevel="1" x14ac:dyDescent="0.25">
      <c r="A225" s="36"/>
      <c r="B225" s="50" t="s">
        <v>231</v>
      </c>
      <c r="C225" s="42">
        <f t="shared" si="21"/>
        <v>4.3478260869565215</v>
      </c>
      <c r="D225" s="48"/>
      <c r="E225" s="20">
        <v>3</v>
      </c>
      <c r="F225" s="14">
        <v>0</v>
      </c>
      <c r="G225" s="49" t="str">
        <f t="shared" si="22"/>
        <v/>
      </c>
      <c r="H225" s="33">
        <f t="shared" si="23"/>
        <v>1.1622050904582962E-2</v>
      </c>
      <c r="I225" s="33" t="str">
        <f t="shared" si="24"/>
        <v/>
      </c>
      <c r="J225" s="20">
        <v>24</v>
      </c>
      <c r="K225" s="14">
        <v>23</v>
      </c>
      <c r="L225" s="49">
        <f t="shared" si="25"/>
        <v>4.3478260869565215</v>
      </c>
      <c r="M225" s="33">
        <f t="shared" si="26"/>
        <v>7.2566965703037833E-3</v>
      </c>
      <c r="N225" s="34">
        <f t="shared" si="27"/>
        <v>6.6776024503897692E-3</v>
      </c>
    </row>
    <row r="226" spans="1:14" hidden="1" outlineLevel="1" x14ac:dyDescent="0.25">
      <c r="A226" s="36"/>
      <c r="B226" s="50" t="s">
        <v>232</v>
      </c>
      <c r="C226" s="42">
        <f t="shared" si="21"/>
        <v>12.5</v>
      </c>
      <c r="D226" s="48"/>
      <c r="E226" s="20">
        <v>4</v>
      </c>
      <c r="F226" s="14">
        <v>2</v>
      </c>
      <c r="G226" s="49">
        <f t="shared" si="22"/>
        <v>100</v>
      </c>
      <c r="H226" s="33">
        <f t="shared" si="23"/>
        <v>1.5496067872777282E-2</v>
      </c>
      <c r="I226" s="33">
        <f t="shared" si="24"/>
        <v>6.156877231867996E-3</v>
      </c>
      <c r="J226" s="20">
        <v>18</v>
      </c>
      <c r="K226" s="14">
        <v>16</v>
      </c>
      <c r="L226" s="49">
        <f t="shared" si="25"/>
        <v>12.5</v>
      </c>
      <c r="M226" s="33">
        <f t="shared" si="26"/>
        <v>5.4425224277278375E-3</v>
      </c>
      <c r="N226" s="34">
        <f t="shared" si="27"/>
        <v>4.645288661140709E-3</v>
      </c>
    </row>
    <row r="227" spans="1:14" hidden="1" outlineLevel="1" x14ac:dyDescent="0.25">
      <c r="A227" s="36"/>
      <c r="B227" s="50" t="s">
        <v>233</v>
      </c>
      <c r="C227" s="42">
        <f t="shared" si="21"/>
        <v>-93.430656934306569</v>
      </c>
      <c r="D227" s="48"/>
      <c r="E227" s="20">
        <v>0</v>
      </c>
      <c r="F227" s="14">
        <v>1</v>
      </c>
      <c r="G227" s="49">
        <f t="shared" si="22"/>
        <v>-100</v>
      </c>
      <c r="H227" s="33" t="str">
        <f t="shared" si="23"/>
        <v/>
      </c>
      <c r="I227" s="33">
        <f t="shared" si="24"/>
        <v>3.078438615933998E-3</v>
      </c>
      <c r="J227" s="20">
        <v>9</v>
      </c>
      <c r="K227" s="14">
        <v>137</v>
      </c>
      <c r="L227" s="49">
        <f t="shared" si="25"/>
        <v>-93.430656934306569</v>
      </c>
      <c r="M227" s="33">
        <f t="shared" si="26"/>
        <v>2.7212612138639188E-3</v>
      </c>
      <c r="N227" s="34">
        <f t="shared" si="27"/>
        <v>3.9775284161017319E-2</v>
      </c>
    </row>
    <row r="228" spans="1:14" hidden="1" outlineLevel="1" x14ac:dyDescent="0.25">
      <c r="A228" s="36"/>
      <c r="B228" s="50" t="s">
        <v>234</v>
      </c>
      <c r="C228" s="42">
        <f t="shared" si="21"/>
        <v>-84.615384615384613</v>
      </c>
      <c r="D228" s="48"/>
      <c r="E228" s="20">
        <v>0</v>
      </c>
      <c r="F228" s="14">
        <v>1</v>
      </c>
      <c r="G228" s="49">
        <f t="shared" si="22"/>
        <v>-100</v>
      </c>
      <c r="H228" s="33" t="str">
        <f t="shared" si="23"/>
        <v/>
      </c>
      <c r="I228" s="33">
        <f t="shared" si="24"/>
        <v>3.078438615933998E-3</v>
      </c>
      <c r="J228" s="20">
        <v>2</v>
      </c>
      <c r="K228" s="14">
        <v>13</v>
      </c>
      <c r="L228" s="49">
        <f t="shared" si="25"/>
        <v>-84.615384615384613</v>
      </c>
      <c r="M228" s="33">
        <f t="shared" si="26"/>
        <v>6.0472471419198198E-4</v>
      </c>
      <c r="N228" s="34">
        <f t="shared" si="27"/>
        <v>3.7742970371768257E-3</v>
      </c>
    </row>
    <row r="229" spans="1:14" hidden="1" outlineLevel="1" x14ac:dyDescent="0.25">
      <c r="A229" s="36"/>
      <c r="B229" s="50" t="s">
        <v>235</v>
      </c>
      <c r="C229" s="42">
        <f t="shared" si="21"/>
        <v>-80</v>
      </c>
      <c r="D229" s="48"/>
      <c r="E229" s="20">
        <v>1</v>
      </c>
      <c r="F229" s="14">
        <v>0</v>
      </c>
      <c r="G229" s="49" t="str">
        <f t="shared" si="22"/>
        <v/>
      </c>
      <c r="H229" s="33">
        <f t="shared" si="23"/>
        <v>3.8740169681943204E-3</v>
      </c>
      <c r="I229" s="33" t="str">
        <f t="shared" si="24"/>
        <v/>
      </c>
      <c r="J229" s="20">
        <v>1</v>
      </c>
      <c r="K229" s="14">
        <v>5</v>
      </c>
      <c r="L229" s="49">
        <f t="shared" si="25"/>
        <v>-80</v>
      </c>
      <c r="M229" s="33">
        <f t="shared" si="26"/>
        <v>3.0236235709599099E-4</v>
      </c>
      <c r="N229" s="34">
        <f t="shared" si="27"/>
        <v>1.4516527066064716E-3</v>
      </c>
    </row>
    <row r="230" spans="1:14" hidden="1" outlineLevel="1" x14ac:dyDescent="0.25">
      <c r="A230" s="36"/>
      <c r="B230" s="50" t="s">
        <v>225</v>
      </c>
      <c r="C230" s="42" t="str">
        <f t="shared" si="21"/>
        <v/>
      </c>
      <c r="D230" s="48"/>
      <c r="E230" s="20">
        <v>0</v>
      </c>
      <c r="F230" s="14">
        <v>0</v>
      </c>
      <c r="G230" s="49" t="str">
        <f t="shared" si="22"/>
        <v/>
      </c>
      <c r="H230" s="33" t="str">
        <f t="shared" si="23"/>
        <v/>
      </c>
      <c r="I230" s="33" t="str">
        <f t="shared" si="24"/>
        <v/>
      </c>
      <c r="J230" s="20">
        <v>1</v>
      </c>
      <c r="K230" s="14">
        <v>0</v>
      </c>
      <c r="L230" s="49" t="str">
        <f t="shared" si="25"/>
        <v/>
      </c>
      <c r="M230" s="33">
        <f t="shared" si="26"/>
        <v>3.0236235709599099E-4</v>
      </c>
      <c r="N230" s="34" t="str">
        <f t="shared" si="27"/>
        <v/>
      </c>
    </row>
    <row r="231" spans="1:14" hidden="1" outlineLevel="1" x14ac:dyDescent="0.25">
      <c r="A231" s="36"/>
      <c r="B231" s="50" t="s">
        <v>225</v>
      </c>
      <c r="C231" s="42" t="str">
        <f t="shared" si="21"/>
        <v/>
      </c>
      <c r="D231" s="48"/>
      <c r="E231" s="20">
        <v>0</v>
      </c>
      <c r="F231" s="14">
        <v>0</v>
      </c>
      <c r="G231" s="49" t="str">
        <f t="shared" si="22"/>
        <v/>
      </c>
      <c r="H231" s="33" t="str">
        <f t="shared" si="23"/>
        <v/>
      </c>
      <c r="I231" s="33" t="str">
        <f t="shared" si="24"/>
        <v/>
      </c>
      <c r="J231" s="20">
        <v>1</v>
      </c>
      <c r="K231" s="14">
        <v>0</v>
      </c>
      <c r="L231" s="49" t="str">
        <f t="shared" si="25"/>
        <v/>
      </c>
      <c r="M231" s="33">
        <f t="shared" si="26"/>
        <v>3.0236235709599099E-4</v>
      </c>
      <c r="N231" s="34" t="str">
        <f t="shared" si="27"/>
        <v/>
      </c>
    </row>
    <row r="232" spans="1:14" hidden="1" outlineLevel="1" x14ac:dyDescent="0.25">
      <c r="A232" s="36"/>
      <c r="B232" s="50" t="s">
        <v>236</v>
      </c>
      <c r="C232" s="42">
        <f t="shared" si="21"/>
        <v>-100</v>
      </c>
      <c r="D232" s="48"/>
      <c r="E232" s="20">
        <v>0</v>
      </c>
      <c r="F232" s="14">
        <v>3</v>
      </c>
      <c r="G232" s="49">
        <f t="shared" si="22"/>
        <v>-100</v>
      </c>
      <c r="H232" s="33" t="str">
        <f t="shared" si="23"/>
        <v/>
      </c>
      <c r="I232" s="33">
        <f t="shared" si="24"/>
        <v>9.2353158478019944E-3</v>
      </c>
      <c r="J232" s="20">
        <v>0</v>
      </c>
      <c r="K232" s="14">
        <v>27</v>
      </c>
      <c r="L232" s="49">
        <f t="shared" si="25"/>
        <v>-100</v>
      </c>
      <c r="M232" s="33" t="str">
        <f t="shared" si="26"/>
        <v/>
      </c>
      <c r="N232" s="34">
        <f t="shared" si="27"/>
        <v>7.8389246156749456E-3</v>
      </c>
    </row>
    <row r="233" spans="1:14" collapsed="1" x14ac:dyDescent="0.25">
      <c r="A233" s="36" t="s">
        <v>237</v>
      </c>
      <c r="B233" s="1" t="s">
        <v>238</v>
      </c>
      <c r="C233" s="42">
        <f t="shared" si="21"/>
        <v>-7.4935400516795871</v>
      </c>
      <c r="D233" s="48"/>
      <c r="E233" s="20">
        <v>342</v>
      </c>
      <c r="F233" s="14">
        <v>486</v>
      </c>
      <c r="G233" s="49">
        <f t="shared" si="22"/>
        <v>-29.629629629629626</v>
      </c>
      <c r="H233" s="33">
        <f t="shared" si="23"/>
        <v>1.3249138031224577</v>
      </c>
      <c r="I233" s="33">
        <f t="shared" si="24"/>
        <v>1.4961211673439232</v>
      </c>
      <c r="J233" s="20">
        <v>5012</v>
      </c>
      <c r="K233" s="14">
        <v>5418</v>
      </c>
      <c r="L233" s="49">
        <f t="shared" si="25"/>
        <v>-7.4935400516795871</v>
      </c>
      <c r="M233" s="33">
        <f t="shared" si="26"/>
        <v>1.5154401337651069</v>
      </c>
      <c r="N233" s="34">
        <f t="shared" si="27"/>
        <v>1.5730108728787724</v>
      </c>
    </row>
    <row r="234" spans="1:14" hidden="1" outlineLevel="1" x14ac:dyDescent="0.25">
      <c r="A234" s="36"/>
      <c r="B234" s="50" t="s">
        <v>239</v>
      </c>
      <c r="C234" s="42">
        <f t="shared" si="21"/>
        <v>16.114790286975715</v>
      </c>
      <c r="D234" s="48"/>
      <c r="E234" s="20">
        <v>95</v>
      </c>
      <c r="F234" s="14">
        <v>218</v>
      </c>
      <c r="G234" s="49">
        <f t="shared" si="22"/>
        <v>-56.422018348623851</v>
      </c>
      <c r="H234" s="33">
        <f t="shared" si="23"/>
        <v>0.36803161197846046</v>
      </c>
      <c r="I234" s="33">
        <f t="shared" si="24"/>
        <v>0.67109961827361164</v>
      </c>
      <c r="J234" s="20">
        <v>1578</v>
      </c>
      <c r="K234" s="14">
        <v>1359</v>
      </c>
      <c r="L234" s="49">
        <f t="shared" si="25"/>
        <v>16.114790286975715</v>
      </c>
      <c r="M234" s="33">
        <f t="shared" si="26"/>
        <v>0.4771277994974738</v>
      </c>
      <c r="N234" s="34">
        <f t="shared" si="27"/>
        <v>0.39455920565563896</v>
      </c>
    </row>
    <row r="235" spans="1:14" hidden="1" outlineLevel="1" x14ac:dyDescent="0.25">
      <c r="A235" s="36"/>
      <c r="B235" s="50" t="s">
        <v>240</v>
      </c>
      <c r="C235" s="42">
        <f t="shared" si="21"/>
        <v>-13.561320754716983</v>
      </c>
      <c r="D235" s="48"/>
      <c r="E235" s="20">
        <v>148</v>
      </c>
      <c r="F235" s="14">
        <v>122</v>
      </c>
      <c r="G235" s="49">
        <f t="shared" si="22"/>
        <v>21.311475409836063</v>
      </c>
      <c r="H235" s="33">
        <f t="shared" si="23"/>
        <v>0.57335451129275949</v>
      </c>
      <c r="I235" s="33">
        <f t="shared" si="24"/>
        <v>0.37556951114394777</v>
      </c>
      <c r="J235" s="20">
        <v>1466</v>
      </c>
      <c r="K235" s="14">
        <v>1696</v>
      </c>
      <c r="L235" s="49">
        <f t="shared" si="25"/>
        <v>-13.561320754716983</v>
      </c>
      <c r="M235" s="33">
        <f t="shared" si="26"/>
        <v>0.4432632155027228</v>
      </c>
      <c r="N235" s="34">
        <f t="shared" si="27"/>
        <v>0.49240059808091513</v>
      </c>
    </row>
    <row r="236" spans="1:14" hidden="1" outlineLevel="1" x14ac:dyDescent="0.25">
      <c r="A236" s="36"/>
      <c r="B236" s="50" t="s">
        <v>241</v>
      </c>
      <c r="C236" s="42">
        <f t="shared" si="21"/>
        <v>3.0389363722697058</v>
      </c>
      <c r="D236" s="48"/>
      <c r="E236" s="20">
        <v>26</v>
      </c>
      <c r="F236" s="14">
        <v>80</v>
      </c>
      <c r="G236" s="49">
        <f t="shared" si="22"/>
        <v>-67.5</v>
      </c>
      <c r="H236" s="33">
        <f t="shared" si="23"/>
        <v>0.10072444117305233</v>
      </c>
      <c r="I236" s="33">
        <f t="shared" si="24"/>
        <v>0.24627508927471986</v>
      </c>
      <c r="J236" s="20">
        <v>1085</v>
      </c>
      <c r="K236" s="14">
        <v>1053</v>
      </c>
      <c r="L236" s="49">
        <f t="shared" si="25"/>
        <v>3.0389363722697058</v>
      </c>
      <c r="M236" s="33">
        <f t="shared" si="26"/>
        <v>0.32806315744915021</v>
      </c>
      <c r="N236" s="34">
        <f t="shared" si="27"/>
        <v>0.30571806001132285</v>
      </c>
    </row>
    <row r="237" spans="1:14" hidden="1" outlineLevel="1" x14ac:dyDescent="0.25">
      <c r="A237" s="36"/>
      <c r="B237" s="50" t="s">
        <v>242</v>
      </c>
      <c r="C237" s="42">
        <f t="shared" si="21"/>
        <v>-33.396584440227706</v>
      </c>
      <c r="D237" s="48"/>
      <c r="E237" s="20">
        <v>37</v>
      </c>
      <c r="F237" s="14">
        <v>31</v>
      </c>
      <c r="G237" s="49">
        <f t="shared" si="22"/>
        <v>19.35483870967742</v>
      </c>
      <c r="H237" s="33">
        <f t="shared" si="23"/>
        <v>0.14333862782318987</v>
      </c>
      <c r="I237" s="33">
        <f t="shared" si="24"/>
        <v>9.5431597093953949E-2</v>
      </c>
      <c r="J237" s="20">
        <v>351</v>
      </c>
      <c r="K237" s="14">
        <v>527</v>
      </c>
      <c r="L237" s="49">
        <f t="shared" si="25"/>
        <v>-33.396584440227706</v>
      </c>
      <c r="M237" s="33">
        <f t="shared" si="26"/>
        <v>0.10612918734069283</v>
      </c>
      <c r="N237" s="34">
        <f t="shared" si="27"/>
        <v>0.15300419527632209</v>
      </c>
    </row>
    <row r="238" spans="1:14" hidden="1" outlineLevel="1" x14ac:dyDescent="0.25">
      <c r="A238" s="36"/>
      <c r="B238" s="50" t="s">
        <v>243</v>
      </c>
      <c r="C238" s="42">
        <f t="shared" si="21"/>
        <v>-34.532374100719423</v>
      </c>
      <c r="D238" s="48"/>
      <c r="E238" s="20">
        <v>28</v>
      </c>
      <c r="F238" s="14">
        <v>27</v>
      </c>
      <c r="G238" s="49">
        <f t="shared" si="22"/>
        <v>3.7037037037037033</v>
      </c>
      <c r="H238" s="33">
        <f t="shared" si="23"/>
        <v>0.10847247510944098</v>
      </c>
      <c r="I238" s="33">
        <f t="shared" si="24"/>
        <v>8.3117842630217958E-2</v>
      </c>
      <c r="J238" s="20">
        <v>273</v>
      </c>
      <c r="K238" s="14">
        <v>417</v>
      </c>
      <c r="L238" s="49">
        <f t="shared" si="25"/>
        <v>-34.532374100719423</v>
      </c>
      <c r="M238" s="33">
        <f t="shared" si="26"/>
        <v>8.2544923487205546E-2</v>
      </c>
      <c r="N238" s="34">
        <f t="shared" si="27"/>
        <v>0.12106783573097972</v>
      </c>
    </row>
    <row r="239" spans="1:14" hidden="1" outlineLevel="1" x14ac:dyDescent="0.25">
      <c r="A239" s="36"/>
      <c r="B239" s="50" t="s">
        <v>244</v>
      </c>
      <c r="C239" s="42">
        <f t="shared" si="21"/>
        <v>-29.234972677595628</v>
      </c>
      <c r="D239" s="48"/>
      <c r="E239" s="20">
        <v>8</v>
      </c>
      <c r="F239" s="14">
        <v>8</v>
      </c>
      <c r="G239" s="49">
        <f t="shared" si="22"/>
        <v>0</v>
      </c>
      <c r="H239" s="33">
        <f t="shared" si="23"/>
        <v>3.0992135745554563E-2</v>
      </c>
      <c r="I239" s="33">
        <f t="shared" si="24"/>
        <v>2.4627508927471984E-2</v>
      </c>
      <c r="J239" s="20">
        <v>259</v>
      </c>
      <c r="K239" s="14">
        <v>366</v>
      </c>
      <c r="L239" s="49">
        <f t="shared" si="25"/>
        <v>-29.234972677595628</v>
      </c>
      <c r="M239" s="33">
        <f t="shared" si="26"/>
        <v>7.831185048786167E-2</v>
      </c>
      <c r="N239" s="34">
        <f t="shared" si="27"/>
        <v>0.10626097812359372</v>
      </c>
    </row>
    <row r="240" spans="1:14" collapsed="1" x14ac:dyDescent="0.25">
      <c r="A240" s="36" t="s">
        <v>245</v>
      </c>
      <c r="B240" s="1" t="s">
        <v>246</v>
      </c>
      <c r="C240" s="42">
        <f t="shared" si="21"/>
        <v>-0.60344827586206895</v>
      </c>
      <c r="D240" s="48"/>
      <c r="E240" s="20">
        <v>442</v>
      </c>
      <c r="F240" s="14">
        <v>449</v>
      </c>
      <c r="G240" s="49">
        <f t="shared" si="22"/>
        <v>-1.5590200445434299</v>
      </c>
      <c r="H240" s="33">
        <f t="shared" si="23"/>
        <v>1.7123154999418897</v>
      </c>
      <c r="I240" s="33">
        <f t="shared" si="24"/>
        <v>1.3822189385543653</v>
      </c>
      <c r="J240" s="20">
        <v>4612</v>
      </c>
      <c r="K240" s="14">
        <v>4640</v>
      </c>
      <c r="L240" s="49">
        <f t="shared" si="25"/>
        <v>-0.60344827586206895</v>
      </c>
      <c r="M240" s="33">
        <f t="shared" si="26"/>
        <v>1.3944951909267103</v>
      </c>
      <c r="N240" s="34">
        <f t="shared" si="27"/>
        <v>1.3471337117308055</v>
      </c>
    </row>
    <row r="241" spans="1:14" hidden="1" outlineLevel="1" x14ac:dyDescent="0.25">
      <c r="A241" s="36"/>
      <c r="B241" s="50" t="s">
        <v>247</v>
      </c>
      <c r="C241" s="42">
        <f t="shared" si="21"/>
        <v>-0.34522439585730724</v>
      </c>
      <c r="D241" s="48"/>
      <c r="E241" s="20">
        <v>208</v>
      </c>
      <c r="F241" s="14">
        <v>162</v>
      </c>
      <c r="G241" s="49">
        <f t="shared" si="22"/>
        <v>28.39506172839506</v>
      </c>
      <c r="H241" s="33">
        <f t="shared" si="23"/>
        <v>0.80579552938441867</v>
      </c>
      <c r="I241" s="33">
        <f t="shared" si="24"/>
        <v>0.49870705578130775</v>
      </c>
      <c r="J241" s="20">
        <v>1732</v>
      </c>
      <c r="K241" s="14">
        <v>1738</v>
      </c>
      <c r="L241" s="49">
        <f t="shared" si="25"/>
        <v>-0.34522439585730724</v>
      </c>
      <c r="M241" s="33">
        <f t="shared" si="26"/>
        <v>0.52369160249025637</v>
      </c>
      <c r="N241" s="34">
        <f t="shared" si="27"/>
        <v>0.50459448081640945</v>
      </c>
    </row>
    <row r="242" spans="1:14" hidden="1" outlineLevel="1" x14ac:dyDescent="0.25">
      <c r="A242" s="36"/>
      <c r="B242" s="50" t="s">
        <v>248</v>
      </c>
      <c r="C242" s="42">
        <f t="shared" si="21"/>
        <v>54.36241610738255</v>
      </c>
      <c r="D242" s="48"/>
      <c r="E242" s="20">
        <v>189</v>
      </c>
      <c r="F242" s="14">
        <v>144</v>
      </c>
      <c r="G242" s="49">
        <f t="shared" si="22"/>
        <v>31.25</v>
      </c>
      <c r="H242" s="33">
        <f t="shared" si="23"/>
        <v>0.73218920698872658</v>
      </c>
      <c r="I242" s="33">
        <f t="shared" si="24"/>
        <v>0.44329516069449582</v>
      </c>
      <c r="J242" s="20">
        <v>1610</v>
      </c>
      <c r="K242" s="14">
        <v>1043</v>
      </c>
      <c r="L242" s="49">
        <f t="shared" si="25"/>
        <v>54.36241610738255</v>
      </c>
      <c r="M242" s="33">
        <f t="shared" si="26"/>
        <v>0.4868033949245455</v>
      </c>
      <c r="N242" s="34">
        <f t="shared" si="27"/>
        <v>0.30281475459810997</v>
      </c>
    </row>
    <row r="243" spans="1:14" hidden="1" outlineLevel="1" x14ac:dyDescent="0.25">
      <c r="A243" s="36"/>
      <c r="B243" s="50" t="s">
        <v>249</v>
      </c>
      <c r="C243" s="42">
        <f t="shared" si="21"/>
        <v>-40.013821700069109</v>
      </c>
      <c r="D243" s="48"/>
      <c r="E243" s="20">
        <v>16</v>
      </c>
      <c r="F243" s="14">
        <v>112</v>
      </c>
      <c r="G243" s="49">
        <f t="shared" si="22"/>
        <v>-85.714285714285708</v>
      </c>
      <c r="H243" s="33">
        <f t="shared" si="23"/>
        <v>6.1984271491109126E-2</v>
      </c>
      <c r="I243" s="33">
        <f t="shared" si="24"/>
        <v>0.34478512498460778</v>
      </c>
      <c r="J243" s="20">
        <v>868</v>
      </c>
      <c r="K243" s="14">
        <v>1447</v>
      </c>
      <c r="L243" s="49">
        <f t="shared" si="25"/>
        <v>-40.013821700069109</v>
      </c>
      <c r="M243" s="33">
        <f t="shared" si="26"/>
        <v>0.26245052595932017</v>
      </c>
      <c r="N243" s="34">
        <f t="shared" si="27"/>
        <v>0.42010829329191285</v>
      </c>
    </row>
    <row r="244" spans="1:14" hidden="1" outlineLevel="1" x14ac:dyDescent="0.25">
      <c r="A244" s="36"/>
      <c r="B244" s="50" t="s">
        <v>250</v>
      </c>
      <c r="C244" s="42">
        <f t="shared" si="21"/>
        <v>235.44303797468356</v>
      </c>
      <c r="D244" s="48"/>
      <c r="E244" s="20">
        <v>18</v>
      </c>
      <c r="F244" s="14">
        <v>6</v>
      </c>
      <c r="G244" s="49">
        <f t="shared" si="22"/>
        <v>200</v>
      </c>
      <c r="H244" s="33">
        <f t="shared" si="23"/>
        <v>6.9732305427497782E-2</v>
      </c>
      <c r="I244" s="33">
        <f t="shared" si="24"/>
        <v>1.8470631695603989E-2</v>
      </c>
      <c r="J244" s="20">
        <v>265</v>
      </c>
      <c r="K244" s="14">
        <v>79</v>
      </c>
      <c r="L244" s="49">
        <f t="shared" si="25"/>
        <v>235.44303797468356</v>
      </c>
      <c r="M244" s="33">
        <f t="shared" si="26"/>
        <v>8.0126024630437609E-2</v>
      </c>
      <c r="N244" s="34">
        <f t="shared" si="27"/>
        <v>2.293611276438225E-2</v>
      </c>
    </row>
    <row r="245" spans="1:14" hidden="1" outlineLevel="1" x14ac:dyDescent="0.25">
      <c r="A245" s="36"/>
      <c r="B245" s="50" t="s">
        <v>251</v>
      </c>
      <c r="C245" s="42">
        <f t="shared" si="21"/>
        <v>-60.402684563758392</v>
      </c>
      <c r="D245" s="48"/>
      <c r="E245" s="20">
        <v>10</v>
      </c>
      <c r="F245" s="14">
        <v>23</v>
      </c>
      <c r="G245" s="49">
        <f t="shared" si="22"/>
        <v>-56.521739130434781</v>
      </c>
      <c r="H245" s="33">
        <f t="shared" si="23"/>
        <v>3.8740169681943208E-2</v>
      </c>
      <c r="I245" s="33">
        <f t="shared" si="24"/>
        <v>7.0804088166481954E-2</v>
      </c>
      <c r="J245" s="20">
        <v>118</v>
      </c>
      <c r="K245" s="14">
        <v>298</v>
      </c>
      <c r="L245" s="49">
        <f t="shared" si="25"/>
        <v>-60.402684563758392</v>
      </c>
      <c r="M245" s="33">
        <f t="shared" si="26"/>
        <v>3.5678758137326939E-2</v>
      </c>
      <c r="N245" s="34">
        <f t="shared" si="27"/>
        <v>8.6518501313745708E-2</v>
      </c>
    </row>
    <row r="246" spans="1:14" hidden="1" outlineLevel="1" x14ac:dyDescent="0.25">
      <c r="A246" s="36"/>
      <c r="B246" s="50" t="s">
        <v>252</v>
      </c>
      <c r="C246" s="42">
        <f t="shared" si="21"/>
        <v>-45.714285714285715</v>
      </c>
      <c r="D246" s="48"/>
      <c r="E246" s="20">
        <v>1</v>
      </c>
      <c r="F246" s="14">
        <v>2</v>
      </c>
      <c r="G246" s="49">
        <f t="shared" si="22"/>
        <v>-50</v>
      </c>
      <c r="H246" s="33">
        <f t="shared" si="23"/>
        <v>3.8740169681943204E-3</v>
      </c>
      <c r="I246" s="33">
        <f t="shared" si="24"/>
        <v>6.156877231867996E-3</v>
      </c>
      <c r="J246" s="20">
        <v>19</v>
      </c>
      <c r="K246" s="14">
        <v>35</v>
      </c>
      <c r="L246" s="49">
        <f t="shared" si="25"/>
        <v>-45.714285714285715</v>
      </c>
      <c r="M246" s="33">
        <f t="shared" si="26"/>
        <v>5.7448847848238288E-3</v>
      </c>
      <c r="N246" s="34">
        <f t="shared" si="27"/>
        <v>1.01615689462453E-2</v>
      </c>
    </row>
    <row r="247" spans="1:14" collapsed="1" x14ac:dyDescent="0.25">
      <c r="A247" s="36" t="s">
        <v>253</v>
      </c>
      <c r="B247" s="1" t="s">
        <v>254</v>
      </c>
      <c r="C247" s="42">
        <f t="shared" si="21"/>
        <v>-36.82418050234142</v>
      </c>
      <c r="D247" s="48"/>
      <c r="E247" s="20">
        <v>233</v>
      </c>
      <c r="F247" s="14">
        <v>357</v>
      </c>
      <c r="G247" s="49">
        <f t="shared" si="22"/>
        <v>-34.733893557422967</v>
      </c>
      <c r="H247" s="33">
        <f t="shared" si="23"/>
        <v>0.90264595358927668</v>
      </c>
      <c r="I247" s="33">
        <f t="shared" si="24"/>
        <v>1.0990025858884374</v>
      </c>
      <c r="J247" s="20">
        <v>4452</v>
      </c>
      <c r="K247" s="14">
        <v>7047</v>
      </c>
      <c r="L247" s="49">
        <f t="shared" si="25"/>
        <v>-36.82418050234142</v>
      </c>
      <c r="M247" s="33">
        <f t="shared" si="26"/>
        <v>1.3461172137913517</v>
      </c>
      <c r="N247" s="34">
        <f t="shared" si="27"/>
        <v>2.0459593246911609</v>
      </c>
    </row>
    <row r="248" spans="1:14" hidden="1" outlineLevel="1" x14ac:dyDescent="0.25">
      <c r="A248" s="36"/>
      <c r="B248" s="50" t="s">
        <v>255</v>
      </c>
      <c r="C248" s="42">
        <f t="shared" si="21"/>
        <v>-31.689677843523999</v>
      </c>
      <c r="D248" s="48"/>
      <c r="E248" s="20">
        <v>50</v>
      </c>
      <c r="F248" s="14">
        <v>79</v>
      </c>
      <c r="G248" s="49">
        <f t="shared" si="22"/>
        <v>-36.708860759493675</v>
      </c>
      <c r="H248" s="33">
        <f t="shared" si="23"/>
        <v>0.19370084840971605</v>
      </c>
      <c r="I248" s="33">
        <f t="shared" si="24"/>
        <v>0.24319665065878587</v>
      </c>
      <c r="J248" s="20">
        <v>1039</v>
      </c>
      <c r="K248" s="14">
        <v>1521</v>
      </c>
      <c r="L248" s="49">
        <f t="shared" si="25"/>
        <v>-31.689677843523999</v>
      </c>
      <c r="M248" s="33">
        <f t="shared" si="26"/>
        <v>0.31415448902273463</v>
      </c>
      <c r="N248" s="34">
        <f t="shared" si="27"/>
        <v>0.44159275334968867</v>
      </c>
    </row>
    <row r="249" spans="1:14" hidden="1" outlineLevel="1" x14ac:dyDescent="0.25">
      <c r="A249" s="36"/>
      <c r="B249" s="50" t="s">
        <v>256</v>
      </c>
      <c r="C249" s="42">
        <f t="shared" si="21"/>
        <v>26.986301369863014</v>
      </c>
      <c r="D249" s="48"/>
      <c r="E249" s="20">
        <v>150</v>
      </c>
      <c r="F249" s="14">
        <v>42</v>
      </c>
      <c r="G249" s="49">
        <f t="shared" si="22"/>
        <v>257.14285714285717</v>
      </c>
      <c r="H249" s="33">
        <f t="shared" si="23"/>
        <v>0.58110254522914817</v>
      </c>
      <c r="I249" s="33">
        <f t="shared" si="24"/>
        <v>0.12929442186922793</v>
      </c>
      <c r="J249" s="20">
        <v>927</v>
      </c>
      <c r="K249" s="14">
        <v>730</v>
      </c>
      <c r="L249" s="49">
        <f t="shared" si="25"/>
        <v>26.986301369863014</v>
      </c>
      <c r="M249" s="33">
        <f t="shared" si="26"/>
        <v>0.28028990502798362</v>
      </c>
      <c r="N249" s="34">
        <f t="shared" si="27"/>
        <v>0.21194129516454485</v>
      </c>
    </row>
    <row r="250" spans="1:14" hidden="1" outlineLevel="1" x14ac:dyDescent="0.25">
      <c r="A250" s="36"/>
      <c r="B250" s="50" t="s">
        <v>257</v>
      </c>
      <c r="C250" s="42">
        <f t="shared" si="21"/>
        <v>-24.484304932735427</v>
      </c>
      <c r="D250" s="48"/>
      <c r="E250" s="20">
        <v>5</v>
      </c>
      <c r="F250" s="14">
        <v>84</v>
      </c>
      <c r="G250" s="49">
        <f t="shared" si="22"/>
        <v>-94.047619047619051</v>
      </c>
      <c r="H250" s="33">
        <f t="shared" si="23"/>
        <v>1.9370084840971604E-2</v>
      </c>
      <c r="I250" s="33">
        <f t="shared" si="24"/>
        <v>0.25858884373845586</v>
      </c>
      <c r="J250" s="20">
        <v>842</v>
      </c>
      <c r="K250" s="14">
        <v>1115</v>
      </c>
      <c r="L250" s="49">
        <f t="shared" si="25"/>
        <v>-24.484304932735427</v>
      </c>
      <c r="M250" s="33">
        <f t="shared" si="26"/>
        <v>0.25458910467482437</v>
      </c>
      <c r="N250" s="34">
        <f t="shared" si="27"/>
        <v>0.32371855357324314</v>
      </c>
    </row>
    <row r="251" spans="1:14" hidden="1" outlineLevel="1" x14ac:dyDescent="0.25">
      <c r="A251" s="36"/>
      <c r="B251" s="50" t="s">
        <v>258</v>
      </c>
      <c r="C251" s="42">
        <f t="shared" si="21"/>
        <v>-66.285714285714278</v>
      </c>
      <c r="D251" s="48"/>
      <c r="E251" s="20">
        <v>15</v>
      </c>
      <c r="F251" s="14">
        <v>57</v>
      </c>
      <c r="G251" s="49">
        <f t="shared" si="22"/>
        <v>-73.68421052631578</v>
      </c>
      <c r="H251" s="33">
        <f t="shared" si="23"/>
        <v>5.8110254522914809E-2</v>
      </c>
      <c r="I251" s="33">
        <f t="shared" si="24"/>
        <v>0.17547100110823791</v>
      </c>
      <c r="J251" s="20">
        <v>708</v>
      </c>
      <c r="K251" s="14">
        <v>2100</v>
      </c>
      <c r="L251" s="49">
        <f t="shared" si="25"/>
        <v>-66.285714285714278</v>
      </c>
      <c r="M251" s="33">
        <f t="shared" si="26"/>
        <v>0.21407254882396162</v>
      </c>
      <c r="N251" s="34">
        <f t="shared" si="27"/>
        <v>0.60969413677471795</v>
      </c>
    </row>
    <row r="252" spans="1:14" hidden="1" outlineLevel="1" x14ac:dyDescent="0.25">
      <c r="A252" s="36"/>
      <c r="B252" s="50" t="s">
        <v>259</v>
      </c>
      <c r="C252" s="42">
        <f t="shared" si="21"/>
        <v>-29.970326409495552</v>
      </c>
      <c r="D252" s="48"/>
      <c r="E252" s="20">
        <v>6</v>
      </c>
      <c r="F252" s="14">
        <v>60</v>
      </c>
      <c r="G252" s="49">
        <f t="shared" si="22"/>
        <v>-90</v>
      </c>
      <c r="H252" s="33">
        <f t="shared" si="23"/>
        <v>2.3244101809165925E-2</v>
      </c>
      <c r="I252" s="33">
        <f t="shared" si="24"/>
        <v>0.1847063169560399</v>
      </c>
      <c r="J252" s="20">
        <v>472</v>
      </c>
      <c r="K252" s="14">
        <v>674</v>
      </c>
      <c r="L252" s="49">
        <f t="shared" si="25"/>
        <v>-29.970326409495552</v>
      </c>
      <c r="M252" s="33">
        <f t="shared" si="26"/>
        <v>0.14271503254930776</v>
      </c>
      <c r="N252" s="34">
        <f t="shared" si="27"/>
        <v>0.19568278485055235</v>
      </c>
    </row>
    <row r="253" spans="1:14" hidden="1" outlineLevel="1" x14ac:dyDescent="0.25">
      <c r="A253" s="36"/>
      <c r="B253" s="50" t="s">
        <v>260</v>
      </c>
      <c r="C253" s="42">
        <f t="shared" si="21"/>
        <v>-45.085470085470085</v>
      </c>
      <c r="D253" s="48"/>
      <c r="E253" s="20">
        <v>0</v>
      </c>
      <c r="F253" s="14">
        <v>10</v>
      </c>
      <c r="G253" s="49">
        <f t="shared" si="22"/>
        <v>-100</v>
      </c>
      <c r="H253" s="33" t="str">
        <f t="shared" si="23"/>
        <v/>
      </c>
      <c r="I253" s="33">
        <f t="shared" si="24"/>
        <v>3.0784386159339983E-2</v>
      </c>
      <c r="J253" s="20">
        <v>257</v>
      </c>
      <c r="K253" s="14">
        <v>468</v>
      </c>
      <c r="L253" s="49">
        <f t="shared" si="25"/>
        <v>-45.085470085470085</v>
      </c>
      <c r="M253" s="33">
        <f t="shared" si="26"/>
        <v>7.7707125773669686E-2</v>
      </c>
      <c r="N253" s="34">
        <f t="shared" si="27"/>
        <v>0.13587469333836574</v>
      </c>
    </row>
    <row r="254" spans="1:14" hidden="1" outlineLevel="1" x14ac:dyDescent="0.25">
      <c r="A254" s="36"/>
      <c r="B254" s="50" t="s">
        <v>261</v>
      </c>
      <c r="C254" s="42">
        <f t="shared" si="21"/>
        <v>-46.634615384615387</v>
      </c>
      <c r="D254" s="48"/>
      <c r="E254" s="20">
        <v>7</v>
      </c>
      <c r="F254" s="14">
        <v>7</v>
      </c>
      <c r="G254" s="49">
        <f t="shared" si="22"/>
        <v>0</v>
      </c>
      <c r="H254" s="33">
        <f t="shared" si="23"/>
        <v>2.7118118777360246E-2</v>
      </c>
      <c r="I254" s="33">
        <f t="shared" si="24"/>
        <v>2.1549070311537986E-2</v>
      </c>
      <c r="J254" s="20">
        <v>111</v>
      </c>
      <c r="K254" s="14">
        <v>208</v>
      </c>
      <c r="L254" s="49">
        <f t="shared" si="25"/>
        <v>-46.634615384615387</v>
      </c>
      <c r="M254" s="33">
        <f t="shared" si="26"/>
        <v>3.3562221637654994E-2</v>
      </c>
      <c r="N254" s="34">
        <f t="shared" si="27"/>
        <v>6.0388752594829211E-2</v>
      </c>
    </row>
    <row r="255" spans="1:14" hidden="1" outlineLevel="1" x14ac:dyDescent="0.25">
      <c r="A255" s="36"/>
      <c r="B255" s="50" t="s">
        <v>262</v>
      </c>
      <c r="C255" s="42">
        <f t="shared" si="21"/>
        <v>-55.033557046979865</v>
      </c>
      <c r="D255" s="48"/>
      <c r="E255" s="20">
        <v>0</v>
      </c>
      <c r="F255" s="14">
        <v>15</v>
      </c>
      <c r="G255" s="49">
        <f t="shared" si="22"/>
        <v>-100</v>
      </c>
      <c r="H255" s="33" t="str">
        <f t="shared" si="23"/>
        <v/>
      </c>
      <c r="I255" s="33">
        <f t="shared" si="24"/>
        <v>4.6176579239009974E-2</v>
      </c>
      <c r="J255" s="20">
        <v>67</v>
      </c>
      <c r="K255" s="14">
        <v>149</v>
      </c>
      <c r="L255" s="49">
        <f t="shared" si="25"/>
        <v>-55.033557046979865</v>
      </c>
      <c r="M255" s="33">
        <f t="shared" si="26"/>
        <v>2.0258277925431393E-2</v>
      </c>
      <c r="N255" s="34">
        <f t="shared" si="27"/>
        <v>4.3259250656872854E-2</v>
      </c>
    </row>
    <row r="256" spans="1:14" hidden="1" outlineLevel="1" x14ac:dyDescent="0.25">
      <c r="A256" s="36"/>
      <c r="B256" s="50" t="s">
        <v>263</v>
      </c>
      <c r="C256" s="42" t="str">
        <f t="shared" si="21"/>
        <v/>
      </c>
      <c r="D256" s="48"/>
      <c r="E256" s="20">
        <v>0</v>
      </c>
      <c r="F256" s="14">
        <v>0</v>
      </c>
      <c r="G256" s="49" t="str">
        <f t="shared" si="22"/>
        <v/>
      </c>
      <c r="H256" s="33" t="str">
        <f t="shared" si="23"/>
        <v/>
      </c>
      <c r="I256" s="33" t="str">
        <f t="shared" si="24"/>
        <v/>
      </c>
      <c r="J256" s="20">
        <v>17</v>
      </c>
      <c r="K256" s="14">
        <v>0</v>
      </c>
      <c r="L256" s="49" t="str">
        <f t="shared" si="25"/>
        <v/>
      </c>
      <c r="M256" s="33">
        <f t="shared" si="26"/>
        <v>5.1401600706318462E-3</v>
      </c>
      <c r="N256" s="34" t="str">
        <f t="shared" si="27"/>
        <v/>
      </c>
    </row>
    <row r="257" spans="1:14" hidden="1" outlineLevel="1" x14ac:dyDescent="0.25">
      <c r="A257" s="36"/>
      <c r="B257" s="50" t="s">
        <v>264</v>
      </c>
      <c r="C257" s="42">
        <f t="shared" si="21"/>
        <v>-82.456140350877192</v>
      </c>
      <c r="D257" s="48"/>
      <c r="E257" s="20">
        <v>0</v>
      </c>
      <c r="F257" s="14">
        <v>2</v>
      </c>
      <c r="G257" s="49">
        <f t="shared" si="22"/>
        <v>-100</v>
      </c>
      <c r="H257" s="33" t="str">
        <f t="shared" si="23"/>
        <v/>
      </c>
      <c r="I257" s="33">
        <f t="shared" si="24"/>
        <v>6.156877231867996E-3</v>
      </c>
      <c r="J257" s="20">
        <v>10</v>
      </c>
      <c r="K257" s="14">
        <v>57</v>
      </c>
      <c r="L257" s="49">
        <f t="shared" si="25"/>
        <v>-82.456140350877192</v>
      </c>
      <c r="M257" s="33">
        <f t="shared" si="26"/>
        <v>3.0236235709599096E-3</v>
      </c>
      <c r="N257" s="34">
        <f t="shared" si="27"/>
        <v>1.6548840855313777E-2</v>
      </c>
    </row>
    <row r="258" spans="1:14" hidden="1" outlineLevel="1" x14ac:dyDescent="0.25">
      <c r="A258" s="36"/>
      <c r="B258" s="50" t="s">
        <v>265</v>
      </c>
      <c r="C258" s="42">
        <f t="shared" si="21"/>
        <v>-90.909090909090907</v>
      </c>
      <c r="D258" s="48"/>
      <c r="E258" s="20">
        <v>0</v>
      </c>
      <c r="F258" s="14">
        <v>1</v>
      </c>
      <c r="G258" s="49">
        <f t="shared" si="22"/>
        <v>-100</v>
      </c>
      <c r="H258" s="33" t="str">
        <f t="shared" si="23"/>
        <v/>
      </c>
      <c r="I258" s="33">
        <f t="shared" si="24"/>
        <v>3.078438615933998E-3</v>
      </c>
      <c r="J258" s="20">
        <v>2</v>
      </c>
      <c r="K258" s="14">
        <v>22</v>
      </c>
      <c r="L258" s="49">
        <f t="shared" si="25"/>
        <v>-90.909090909090907</v>
      </c>
      <c r="M258" s="33">
        <f t="shared" si="26"/>
        <v>6.0472471419198198E-4</v>
      </c>
      <c r="N258" s="34">
        <f t="shared" si="27"/>
        <v>6.3872719090684741E-3</v>
      </c>
    </row>
    <row r="259" spans="1:14" hidden="1" outlineLevel="1" x14ac:dyDescent="0.25">
      <c r="A259" s="36"/>
      <c r="B259" s="50" t="s">
        <v>266</v>
      </c>
      <c r="C259" s="42">
        <f t="shared" si="21"/>
        <v>-100</v>
      </c>
      <c r="D259" s="48"/>
      <c r="E259" s="20">
        <v>0</v>
      </c>
      <c r="F259" s="14">
        <v>0</v>
      </c>
      <c r="G259" s="49" t="str">
        <f t="shared" si="22"/>
        <v/>
      </c>
      <c r="H259" s="33" t="str">
        <f t="shared" si="23"/>
        <v/>
      </c>
      <c r="I259" s="33" t="str">
        <f t="shared" si="24"/>
        <v/>
      </c>
      <c r="J259" s="20">
        <v>0</v>
      </c>
      <c r="K259" s="14">
        <v>3</v>
      </c>
      <c r="L259" s="49">
        <f t="shared" si="25"/>
        <v>-100</v>
      </c>
      <c r="M259" s="33" t="str">
        <f t="shared" si="26"/>
        <v/>
      </c>
      <c r="N259" s="34">
        <f t="shared" si="27"/>
        <v>8.7099162396388295E-4</v>
      </c>
    </row>
    <row r="260" spans="1:14" collapsed="1" x14ac:dyDescent="0.25">
      <c r="A260" s="36" t="s">
        <v>267</v>
      </c>
      <c r="B260" s="1" t="s">
        <v>268</v>
      </c>
      <c r="C260" s="42">
        <f t="shared" si="21"/>
        <v>-12.715823684745073</v>
      </c>
      <c r="D260" s="48"/>
      <c r="E260" s="20">
        <v>194</v>
      </c>
      <c r="F260" s="14">
        <v>416</v>
      </c>
      <c r="G260" s="49">
        <f t="shared" si="22"/>
        <v>-53.365384615384613</v>
      </c>
      <c r="H260" s="33">
        <f t="shared" si="23"/>
        <v>0.75155929182969827</v>
      </c>
      <c r="I260" s="33">
        <f t="shared" si="24"/>
        <v>1.2806304642285433</v>
      </c>
      <c r="J260" s="20">
        <v>4297</v>
      </c>
      <c r="K260" s="14">
        <v>4923</v>
      </c>
      <c r="L260" s="49">
        <f t="shared" si="25"/>
        <v>-12.715823684745073</v>
      </c>
      <c r="M260" s="33">
        <f t="shared" si="26"/>
        <v>1.2992510484414732</v>
      </c>
      <c r="N260" s="34">
        <f t="shared" si="27"/>
        <v>1.4292972549247318</v>
      </c>
    </row>
    <row r="261" spans="1:14" hidden="1" outlineLevel="1" x14ac:dyDescent="0.25">
      <c r="A261" s="36"/>
      <c r="B261" s="50" t="s">
        <v>269</v>
      </c>
      <c r="C261" s="42">
        <f t="shared" si="21"/>
        <v>-26.969292389853138</v>
      </c>
      <c r="D261" s="48"/>
      <c r="E261" s="20">
        <v>72</v>
      </c>
      <c r="F261" s="14">
        <v>193</v>
      </c>
      <c r="G261" s="49">
        <f t="shared" si="22"/>
        <v>-62.694300518134717</v>
      </c>
      <c r="H261" s="33">
        <f t="shared" si="23"/>
        <v>0.27892922170999113</v>
      </c>
      <c r="I261" s="33">
        <f t="shared" si="24"/>
        <v>0.59413865287526169</v>
      </c>
      <c r="J261" s="20">
        <v>1641</v>
      </c>
      <c r="K261" s="14">
        <v>2247</v>
      </c>
      <c r="L261" s="49">
        <f t="shared" si="25"/>
        <v>-26.969292389853138</v>
      </c>
      <c r="M261" s="33">
        <f t="shared" si="26"/>
        <v>0.49617662799452122</v>
      </c>
      <c r="N261" s="34">
        <f t="shared" si="27"/>
        <v>0.65237272634894827</v>
      </c>
    </row>
    <row r="262" spans="1:14" hidden="1" outlineLevel="1" x14ac:dyDescent="0.25">
      <c r="A262" s="36"/>
      <c r="B262" s="50" t="s">
        <v>270</v>
      </c>
      <c r="C262" s="42">
        <f t="shared" si="21"/>
        <v>114.31818181818181</v>
      </c>
      <c r="D262" s="48"/>
      <c r="E262" s="20">
        <v>51</v>
      </c>
      <c r="F262" s="14">
        <v>17</v>
      </c>
      <c r="G262" s="49">
        <f t="shared" si="22"/>
        <v>200</v>
      </c>
      <c r="H262" s="33">
        <f t="shared" si="23"/>
        <v>0.19757486537791036</v>
      </c>
      <c r="I262" s="33">
        <f t="shared" si="24"/>
        <v>5.2333456470877969E-2</v>
      </c>
      <c r="J262" s="20">
        <v>943</v>
      </c>
      <c r="K262" s="14">
        <v>440</v>
      </c>
      <c r="L262" s="49">
        <f t="shared" si="25"/>
        <v>114.31818181818181</v>
      </c>
      <c r="M262" s="33">
        <f t="shared" si="26"/>
        <v>0.2851277027415195</v>
      </c>
      <c r="N262" s="34">
        <f t="shared" si="27"/>
        <v>0.12774543818136949</v>
      </c>
    </row>
    <row r="263" spans="1:14" hidden="1" outlineLevel="1" x14ac:dyDescent="0.25">
      <c r="A263" s="36"/>
      <c r="B263" s="50" t="s">
        <v>271</v>
      </c>
      <c r="C263" s="42">
        <f t="shared" si="21"/>
        <v>561.61616161616155</v>
      </c>
      <c r="D263" s="48"/>
      <c r="E263" s="20">
        <v>35</v>
      </c>
      <c r="F263" s="14">
        <v>76</v>
      </c>
      <c r="G263" s="49">
        <f t="shared" si="22"/>
        <v>-53.94736842105263</v>
      </c>
      <c r="H263" s="33">
        <f t="shared" si="23"/>
        <v>0.13559059388680123</v>
      </c>
      <c r="I263" s="33">
        <f t="shared" si="24"/>
        <v>0.23396133481098386</v>
      </c>
      <c r="J263" s="20">
        <v>655</v>
      </c>
      <c r="K263" s="14">
        <v>99</v>
      </c>
      <c r="L263" s="49">
        <f t="shared" si="25"/>
        <v>561.61616161616155</v>
      </c>
      <c r="M263" s="33">
        <f t="shared" si="26"/>
        <v>0.1980473438978741</v>
      </c>
      <c r="N263" s="34">
        <f t="shared" si="27"/>
        <v>2.8742723590808136E-2</v>
      </c>
    </row>
    <row r="264" spans="1:14" hidden="1" outlineLevel="1" x14ac:dyDescent="0.25">
      <c r="A264" s="36"/>
      <c r="B264" s="50" t="s">
        <v>272</v>
      </c>
      <c r="C264" s="42">
        <f t="shared" si="21"/>
        <v>-39.397741530740277</v>
      </c>
      <c r="D264" s="48"/>
      <c r="E264" s="20">
        <v>5</v>
      </c>
      <c r="F264" s="14">
        <v>54</v>
      </c>
      <c r="G264" s="49">
        <f t="shared" si="22"/>
        <v>-90.740740740740748</v>
      </c>
      <c r="H264" s="33">
        <f t="shared" si="23"/>
        <v>1.9370084840971604E-2</v>
      </c>
      <c r="I264" s="33">
        <f t="shared" si="24"/>
        <v>0.16623568526043592</v>
      </c>
      <c r="J264" s="20">
        <v>483</v>
      </c>
      <c r="K264" s="14">
        <v>797</v>
      </c>
      <c r="L264" s="49">
        <f t="shared" si="25"/>
        <v>-39.397741530740277</v>
      </c>
      <c r="M264" s="33">
        <f t="shared" si="26"/>
        <v>0.14604101847736364</v>
      </c>
      <c r="N264" s="34">
        <f t="shared" si="27"/>
        <v>0.23139344143307156</v>
      </c>
    </row>
    <row r="265" spans="1:14" hidden="1" outlineLevel="1" x14ac:dyDescent="0.25">
      <c r="A265" s="36"/>
      <c r="B265" s="50" t="s">
        <v>273</v>
      </c>
      <c r="C265" s="42">
        <f t="shared" si="21"/>
        <v>26.548672566371685</v>
      </c>
      <c r="D265" s="48"/>
      <c r="E265" s="20">
        <v>1</v>
      </c>
      <c r="F265" s="14">
        <v>11</v>
      </c>
      <c r="G265" s="49">
        <f t="shared" si="22"/>
        <v>-90.909090909090907</v>
      </c>
      <c r="H265" s="33">
        <f t="shared" si="23"/>
        <v>3.8740169681943204E-3</v>
      </c>
      <c r="I265" s="33">
        <f t="shared" si="24"/>
        <v>3.3862824775273984E-2</v>
      </c>
      <c r="J265" s="20">
        <v>286</v>
      </c>
      <c r="K265" s="14">
        <v>226</v>
      </c>
      <c r="L265" s="49">
        <f t="shared" si="25"/>
        <v>26.548672566371685</v>
      </c>
      <c r="M265" s="33">
        <f t="shared" si="26"/>
        <v>8.647563412945343E-2</v>
      </c>
      <c r="N265" s="34">
        <f t="shared" si="27"/>
        <v>6.561470233861251E-2</v>
      </c>
    </row>
    <row r="266" spans="1:14" hidden="1" outlineLevel="1" x14ac:dyDescent="0.25">
      <c r="A266" s="36"/>
      <c r="B266" s="50" t="s">
        <v>274</v>
      </c>
      <c r="C266" s="42">
        <f t="shared" ref="C266:C329" si="28">IF(K266=0,"",SUM(((J266-K266)/K266)*100))</f>
        <v>-25.581395348837212</v>
      </c>
      <c r="D266" s="48"/>
      <c r="E266" s="20">
        <v>20</v>
      </c>
      <c r="F266" s="14">
        <v>21</v>
      </c>
      <c r="G266" s="49">
        <f t="shared" ref="G266:G329" si="29">IF(F266=0,"",SUM(((E266-F266)/F266)*100))</f>
        <v>-4.7619047619047619</v>
      </c>
      <c r="H266" s="33">
        <f t="shared" ref="H266:H329" si="30">IF(E266=0,"",SUM((E266/CntPeriod)*100))</f>
        <v>7.7480339363886416E-2</v>
      </c>
      <c r="I266" s="33">
        <f t="shared" ref="I266:I329" si="31">IF(F266=0,"",SUM((F266/CntPeriodPrevYear)*100))</f>
        <v>6.4647210934613966E-2</v>
      </c>
      <c r="J266" s="20">
        <v>192</v>
      </c>
      <c r="K266" s="14">
        <v>258</v>
      </c>
      <c r="L266" s="49">
        <f t="shared" ref="L266:L329" si="32">IF(K266=0,"",SUM(((J266-K266)/K266)*100))</f>
        <v>-25.581395348837212</v>
      </c>
      <c r="M266" s="33">
        <f t="shared" ref="M266:M329" si="33">IF(J266=0,"",SUM((J266/CntYearAck)*100))</f>
        <v>5.8053572562430267E-2</v>
      </c>
      <c r="N266" s="34">
        <f t="shared" ref="N266:N329" si="34">IF(K266=0,"",SUM((K266/CntPrevYearAck)*100))</f>
        <v>7.4905279660893928E-2</v>
      </c>
    </row>
    <row r="267" spans="1:14" hidden="1" outlineLevel="1" x14ac:dyDescent="0.25">
      <c r="A267" s="36"/>
      <c r="B267" s="50" t="s">
        <v>275</v>
      </c>
      <c r="C267" s="42">
        <f t="shared" si="28"/>
        <v>-87.283236994219649</v>
      </c>
      <c r="D267" s="48"/>
      <c r="E267" s="20">
        <v>0</v>
      </c>
      <c r="F267" s="14">
        <v>28</v>
      </c>
      <c r="G267" s="49">
        <f t="shared" si="29"/>
        <v>-100</v>
      </c>
      <c r="H267" s="33" t="str">
        <f t="shared" si="30"/>
        <v/>
      </c>
      <c r="I267" s="33">
        <f t="shared" si="31"/>
        <v>8.6196281246151946E-2</v>
      </c>
      <c r="J267" s="20">
        <v>66</v>
      </c>
      <c r="K267" s="14">
        <v>519</v>
      </c>
      <c r="L267" s="49">
        <f t="shared" si="32"/>
        <v>-87.283236994219649</v>
      </c>
      <c r="M267" s="33">
        <f t="shared" si="33"/>
        <v>1.9955915568335404E-2</v>
      </c>
      <c r="N267" s="34">
        <f t="shared" si="34"/>
        <v>0.15068155094575172</v>
      </c>
    </row>
    <row r="268" spans="1:14" hidden="1" outlineLevel="1" x14ac:dyDescent="0.25">
      <c r="A268" s="36"/>
      <c r="B268" s="50" t="s">
        <v>276</v>
      </c>
      <c r="C268" s="42">
        <f t="shared" si="28"/>
        <v>-82.278481012658233</v>
      </c>
      <c r="D268" s="48"/>
      <c r="E268" s="20">
        <v>1</v>
      </c>
      <c r="F268" s="14">
        <v>6</v>
      </c>
      <c r="G268" s="49">
        <f t="shared" si="29"/>
        <v>-83.333333333333343</v>
      </c>
      <c r="H268" s="33">
        <f t="shared" si="30"/>
        <v>3.8740169681943204E-3</v>
      </c>
      <c r="I268" s="33">
        <f t="shared" si="31"/>
        <v>1.8470631695603989E-2</v>
      </c>
      <c r="J268" s="20">
        <v>14</v>
      </c>
      <c r="K268" s="14">
        <v>79</v>
      </c>
      <c r="L268" s="49">
        <f t="shared" si="32"/>
        <v>-82.278481012658233</v>
      </c>
      <c r="M268" s="33">
        <f t="shared" si="33"/>
        <v>4.2330729993438733E-3</v>
      </c>
      <c r="N268" s="34">
        <f t="shared" si="34"/>
        <v>2.293611276438225E-2</v>
      </c>
    </row>
    <row r="269" spans="1:14" hidden="1" outlineLevel="1" x14ac:dyDescent="0.25">
      <c r="A269" s="36"/>
      <c r="B269" s="50" t="s">
        <v>277</v>
      </c>
      <c r="C269" s="42" t="str">
        <f t="shared" si="28"/>
        <v/>
      </c>
      <c r="D269" s="48"/>
      <c r="E269" s="20">
        <v>9</v>
      </c>
      <c r="F269" s="14">
        <v>0</v>
      </c>
      <c r="G269" s="49" t="str">
        <f t="shared" si="29"/>
        <v/>
      </c>
      <c r="H269" s="33">
        <f t="shared" si="30"/>
        <v>3.4866152713748891E-2</v>
      </c>
      <c r="I269" s="33" t="str">
        <f t="shared" si="31"/>
        <v/>
      </c>
      <c r="J269" s="20">
        <v>9</v>
      </c>
      <c r="K269" s="14">
        <v>0</v>
      </c>
      <c r="L269" s="49" t="str">
        <f t="shared" si="32"/>
        <v/>
      </c>
      <c r="M269" s="33">
        <f t="shared" si="33"/>
        <v>2.7212612138639188E-3</v>
      </c>
      <c r="N269" s="34" t="str">
        <f t="shared" si="34"/>
        <v/>
      </c>
    </row>
    <row r="270" spans="1:14" hidden="1" outlineLevel="1" x14ac:dyDescent="0.25">
      <c r="A270" s="36"/>
      <c r="B270" s="50" t="s">
        <v>278</v>
      </c>
      <c r="C270" s="42">
        <f t="shared" si="28"/>
        <v>-98.739495798319325</v>
      </c>
      <c r="D270" s="48"/>
      <c r="E270" s="20">
        <v>0</v>
      </c>
      <c r="F270" s="14">
        <v>7</v>
      </c>
      <c r="G270" s="49">
        <f t="shared" si="29"/>
        <v>-100</v>
      </c>
      <c r="H270" s="33" t="str">
        <f t="shared" si="30"/>
        <v/>
      </c>
      <c r="I270" s="33">
        <f t="shared" si="31"/>
        <v>2.1549070311537986E-2</v>
      </c>
      <c r="J270" s="20">
        <v>3</v>
      </c>
      <c r="K270" s="14">
        <v>238</v>
      </c>
      <c r="L270" s="49">
        <f t="shared" si="32"/>
        <v>-98.739495798319325</v>
      </c>
      <c r="M270" s="33">
        <f t="shared" si="33"/>
        <v>9.0708707128797292E-4</v>
      </c>
      <c r="N270" s="34">
        <f t="shared" si="34"/>
        <v>6.9098668834468038E-2</v>
      </c>
    </row>
    <row r="271" spans="1:14" hidden="1" outlineLevel="1" x14ac:dyDescent="0.25">
      <c r="A271" s="36"/>
      <c r="B271" s="50" t="s">
        <v>279</v>
      </c>
      <c r="C271" s="42">
        <f t="shared" si="28"/>
        <v>-85</v>
      </c>
      <c r="D271" s="48"/>
      <c r="E271" s="20">
        <v>0</v>
      </c>
      <c r="F271" s="14">
        <v>3</v>
      </c>
      <c r="G271" s="49">
        <f t="shared" si="29"/>
        <v>-100</v>
      </c>
      <c r="H271" s="33" t="str">
        <f t="shared" si="30"/>
        <v/>
      </c>
      <c r="I271" s="33">
        <f t="shared" si="31"/>
        <v>9.2353158478019944E-3</v>
      </c>
      <c r="J271" s="20">
        <v>3</v>
      </c>
      <c r="K271" s="14">
        <v>20</v>
      </c>
      <c r="L271" s="49">
        <f t="shared" si="32"/>
        <v>-85</v>
      </c>
      <c r="M271" s="33">
        <f t="shared" si="33"/>
        <v>9.0708707128797292E-4</v>
      </c>
      <c r="N271" s="34">
        <f t="shared" si="34"/>
        <v>5.8066108264258863E-3</v>
      </c>
    </row>
    <row r="272" spans="1:14" hidden="1" outlineLevel="1" x14ac:dyDescent="0.25">
      <c r="A272" s="36"/>
      <c r="B272" s="50" t="s">
        <v>280</v>
      </c>
      <c r="C272" s="42" t="str">
        <f t="shared" si="28"/>
        <v/>
      </c>
      <c r="D272" s="48"/>
      <c r="E272" s="20">
        <v>0</v>
      </c>
      <c r="F272" s="14">
        <v>0</v>
      </c>
      <c r="G272" s="49" t="str">
        <f t="shared" si="29"/>
        <v/>
      </c>
      <c r="H272" s="33" t="str">
        <f t="shared" si="30"/>
        <v/>
      </c>
      <c r="I272" s="33" t="str">
        <f t="shared" si="31"/>
        <v/>
      </c>
      <c r="J272" s="20">
        <v>2</v>
      </c>
      <c r="K272" s="14">
        <v>0</v>
      </c>
      <c r="L272" s="49" t="str">
        <f t="shared" si="32"/>
        <v/>
      </c>
      <c r="M272" s="33">
        <f t="shared" si="33"/>
        <v>6.0472471419198198E-4</v>
      </c>
      <c r="N272" s="34" t="str">
        <f t="shared" si="34"/>
        <v/>
      </c>
    </row>
    <row r="273" spans="1:14" collapsed="1" x14ac:dyDescent="0.25">
      <c r="A273" s="36" t="s">
        <v>281</v>
      </c>
      <c r="B273" s="1" t="s">
        <v>282</v>
      </c>
      <c r="C273" s="42">
        <f t="shared" si="28"/>
        <v>-4.6005441503833788</v>
      </c>
      <c r="D273" s="48"/>
      <c r="E273" s="20">
        <v>437</v>
      </c>
      <c r="F273" s="14">
        <v>392</v>
      </c>
      <c r="G273" s="49">
        <f t="shared" si="29"/>
        <v>11.479591836734695</v>
      </c>
      <c r="H273" s="33">
        <f t="shared" si="30"/>
        <v>1.692945415100918</v>
      </c>
      <c r="I273" s="33">
        <f t="shared" si="31"/>
        <v>1.2067479374461274</v>
      </c>
      <c r="J273" s="20">
        <v>3857</v>
      </c>
      <c r="K273" s="14">
        <v>4043</v>
      </c>
      <c r="L273" s="49">
        <f t="shared" si="32"/>
        <v>-4.6005441503833788</v>
      </c>
      <c r="M273" s="33">
        <f t="shared" si="33"/>
        <v>1.1662116113192371</v>
      </c>
      <c r="N273" s="34">
        <f t="shared" si="34"/>
        <v>1.1738063785619928</v>
      </c>
    </row>
    <row r="274" spans="1:14" hidden="1" outlineLevel="1" x14ac:dyDescent="0.25">
      <c r="A274" s="36"/>
      <c r="B274" s="50" t="s">
        <v>283</v>
      </c>
      <c r="C274" s="42">
        <f t="shared" si="28"/>
        <v>8.4934665641813982</v>
      </c>
      <c r="D274" s="48"/>
      <c r="E274" s="20">
        <v>348</v>
      </c>
      <c r="F274" s="14">
        <v>290</v>
      </c>
      <c r="G274" s="49">
        <f t="shared" si="29"/>
        <v>20</v>
      </c>
      <c r="H274" s="33">
        <f t="shared" si="30"/>
        <v>1.3481579049316235</v>
      </c>
      <c r="I274" s="33">
        <f t="shared" si="31"/>
        <v>0.89274719862085949</v>
      </c>
      <c r="J274" s="20">
        <v>2823</v>
      </c>
      <c r="K274" s="14">
        <v>2602</v>
      </c>
      <c r="L274" s="49">
        <f t="shared" si="32"/>
        <v>8.4934665641813982</v>
      </c>
      <c r="M274" s="33">
        <f t="shared" si="33"/>
        <v>0.85356893408198242</v>
      </c>
      <c r="N274" s="34">
        <f t="shared" si="34"/>
        <v>0.75544006851800782</v>
      </c>
    </row>
    <row r="275" spans="1:14" hidden="1" outlineLevel="1" x14ac:dyDescent="0.25">
      <c r="A275" s="36"/>
      <c r="B275" s="50" t="s">
        <v>284</v>
      </c>
      <c r="C275" s="42" t="str">
        <f t="shared" si="28"/>
        <v/>
      </c>
      <c r="D275" s="48"/>
      <c r="E275" s="20">
        <v>59</v>
      </c>
      <c r="F275" s="14">
        <v>0</v>
      </c>
      <c r="G275" s="49" t="str">
        <f t="shared" si="29"/>
        <v/>
      </c>
      <c r="H275" s="33">
        <f t="shared" si="30"/>
        <v>0.22856700112346492</v>
      </c>
      <c r="I275" s="33" t="str">
        <f t="shared" si="31"/>
        <v/>
      </c>
      <c r="J275" s="20">
        <v>527</v>
      </c>
      <c r="K275" s="14">
        <v>0</v>
      </c>
      <c r="L275" s="49" t="str">
        <f t="shared" si="32"/>
        <v/>
      </c>
      <c r="M275" s="33">
        <f t="shared" si="33"/>
        <v>0.15934496218958724</v>
      </c>
      <c r="N275" s="34" t="str">
        <f t="shared" si="34"/>
        <v/>
      </c>
    </row>
    <row r="276" spans="1:14" hidden="1" outlineLevel="1" x14ac:dyDescent="0.25">
      <c r="A276" s="36"/>
      <c r="B276" s="50" t="s">
        <v>285</v>
      </c>
      <c r="C276" s="42">
        <f t="shared" si="28"/>
        <v>-66.914805624483037</v>
      </c>
      <c r="D276" s="48"/>
      <c r="E276" s="20">
        <v>30</v>
      </c>
      <c r="F276" s="14">
        <v>77</v>
      </c>
      <c r="G276" s="49">
        <f t="shared" si="29"/>
        <v>-61.038961038961034</v>
      </c>
      <c r="H276" s="33">
        <f t="shared" si="30"/>
        <v>0.11622050904582962</v>
      </c>
      <c r="I276" s="33">
        <f t="shared" si="31"/>
        <v>0.23703977342691787</v>
      </c>
      <c r="J276" s="20">
        <v>400</v>
      </c>
      <c r="K276" s="14">
        <v>1209</v>
      </c>
      <c r="L276" s="49">
        <f t="shared" si="32"/>
        <v>-66.914805624483037</v>
      </c>
      <c r="M276" s="33">
        <f t="shared" si="33"/>
        <v>0.12094494283839639</v>
      </c>
      <c r="N276" s="34">
        <f t="shared" si="34"/>
        <v>0.35100962445744477</v>
      </c>
    </row>
    <row r="277" spans="1:14" hidden="1" outlineLevel="1" x14ac:dyDescent="0.25">
      <c r="A277" s="36"/>
      <c r="B277" s="50" t="s">
        <v>286</v>
      </c>
      <c r="C277" s="42">
        <f t="shared" si="28"/>
        <v>-60.112359550561798</v>
      </c>
      <c r="D277" s="48"/>
      <c r="E277" s="20">
        <v>0</v>
      </c>
      <c r="F277" s="14">
        <v>21</v>
      </c>
      <c r="G277" s="49">
        <f t="shared" si="29"/>
        <v>-100</v>
      </c>
      <c r="H277" s="33" t="str">
        <f t="shared" si="30"/>
        <v/>
      </c>
      <c r="I277" s="33">
        <f t="shared" si="31"/>
        <v>6.4647210934613966E-2</v>
      </c>
      <c r="J277" s="20">
        <v>71</v>
      </c>
      <c r="K277" s="14">
        <v>178</v>
      </c>
      <c r="L277" s="49">
        <f t="shared" si="32"/>
        <v>-60.112359550561798</v>
      </c>
      <c r="M277" s="33">
        <f t="shared" si="33"/>
        <v>2.1467727353815358E-2</v>
      </c>
      <c r="N277" s="34">
        <f t="shared" si="34"/>
        <v>5.167883635519039E-2</v>
      </c>
    </row>
    <row r="278" spans="1:14" hidden="1" outlineLevel="1" x14ac:dyDescent="0.25">
      <c r="A278" s="36"/>
      <c r="B278" s="50" t="s">
        <v>287</v>
      </c>
      <c r="C278" s="42">
        <f t="shared" si="28"/>
        <v>-33.333333333333329</v>
      </c>
      <c r="D278" s="48"/>
      <c r="E278" s="20">
        <v>0</v>
      </c>
      <c r="F278" s="14">
        <v>4</v>
      </c>
      <c r="G278" s="49">
        <f t="shared" si="29"/>
        <v>-100</v>
      </c>
      <c r="H278" s="33" t="str">
        <f t="shared" si="30"/>
        <v/>
      </c>
      <c r="I278" s="33">
        <f t="shared" si="31"/>
        <v>1.2313754463735992E-2</v>
      </c>
      <c r="J278" s="20">
        <v>36</v>
      </c>
      <c r="K278" s="14">
        <v>54</v>
      </c>
      <c r="L278" s="49">
        <f t="shared" si="32"/>
        <v>-33.333333333333329</v>
      </c>
      <c r="M278" s="33">
        <f t="shared" si="33"/>
        <v>1.0885044855455675E-2</v>
      </c>
      <c r="N278" s="34">
        <f t="shared" si="34"/>
        <v>1.5677849231349891E-2</v>
      </c>
    </row>
    <row r="279" spans="1:14" collapsed="1" x14ac:dyDescent="0.25">
      <c r="A279" s="36" t="s">
        <v>288</v>
      </c>
      <c r="B279" s="1" t="s">
        <v>289</v>
      </c>
      <c r="C279" s="42">
        <f t="shared" si="28"/>
        <v>-3.1709203402938901</v>
      </c>
      <c r="D279" s="48"/>
      <c r="E279" s="20">
        <v>203</v>
      </c>
      <c r="F279" s="14">
        <v>488</v>
      </c>
      <c r="G279" s="49">
        <f t="shared" si="29"/>
        <v>-58.401639344262293</v>
      </c>
      <c r="H279" s="33">
        <f t="shared" si="30"/>
        <v>0.78642544454344721</v>
      </c>
      <c r="I279" s="33">
        <f t="shared" si="31"/>
        <v>1.5022780445757911</v>
      </c>
      <c r="J279" s="20">
        <v>3756</v>
      </c>
      <c r="K279" s="14">
        <v>3879</v>
      </c>
      <c r="L279" s="49">
        <f t="shared" si="32"/>
        <v>-3.1709203402938901</v>
      </c>
      <c r="M279" s="33">
        <f t="shared" si="33"/>
        <v>1.1356730132525421</v>
      </c>
      <c r="N279" s="34">
        <f t="shared" si="34"/>
        <v>1.1261921697853006</v>
      </c>
    </row>
    <row r="280" spans="1:14" hidden="1" outlineLevel="1" x14ac:dyDescent="0.25">
      <c r="A280" s="36"/>
      <c r="B280" s="50" t="s">
        <v>290</v>
      </c>
      <c r="C280" s="42">
        <f t="shared" si="28"/>
        <v>19.001454192922928</v>
      </c>
      <c r="D280" s="48"/>
      <c r="E280" s="20">
        <v>75</v>
      </c>
      <c r="F280" s="14">
        <v>307</v>
      </c>
      <c r="G280" s="49">
        <f t="shared" si="29"/>
        <v>-75.570032573289907</v>
      </c>
      <c r="H280" s="33">
        <f t="shared" si="30"/>
        <v>0.29055127261457409</v>
      </c>
      <c r="I280" s="33">
        <f t="shared" si="31"/>
        <v>0.94508065509173755</v>
      </c>
      <c r="J280" s="20">
        <v>2455</v>
      </c>
      <c r="K280" s="14">
        <v>2063</v>
      </c>
      <c r="L280" s="49">
        <f t="shared" si="32"/>
        <v>19.001454192922928</v>
      </c>
      <c r="M280" s="33">
        <f t="shared" si="33"/>
        <v>0.74229958667065787</v>
      </c>
      <c r="N280" s="34">
        <f t="shared" si="34"/>
        <v>0.59895190674583021</v>
      </c>
    </row>
    <row r="281" spans="1:14" hidden="1" outlineLevel="1" x14ac:dyDescent="0.25">
      <c r="A281" s="36"/>
      <c r="B281" s="50" t="s">
        <v>291</v>
      </c>
      <c r="C281" s="42">
        <f t="shared" si="28"/>
        <v>-24.727272727272727</v>
      </c>
      <c r="D281" s="48"/>
      <c r="E281" s="20">
        <v>72</v>
      </c>
      <c r="F281" s="14">
        <v>109</v>
      </c>
      <c r="G281" s="49">
        <f t="shared" si="29"/>
        <v>-33.944954128440372</v>
      </c>
      <c r="H281" s="33">
        <f t="shared" si="30"/>
        <v>0.27892922170999113</v>
      </c>
      <c r="I281" s="33">
        <f t="shared" si="31"/>
        <v>0.33554980913680582</v>
      </c>
      <c r="J281" s="20">
        <v>828</v>
      </c>
      <c r="K281" s="14">
        <v>1100</v>
      </c>
      <c r="L281" s="49">
        <f t="shared" si="32"/>
        <v>-24.727272727272727</v>
      </c>
      <c r="M281" s="33">
        <f t="shared" si="33"/>
        <v>0.25035603167548054</v>
      </c>
      <c r="N281" s="34">
        <f t="shared" si="34"/>
        <v>0.31936359545342369</v>
      </c>
    </row>
    <row r="282" spans="1:14" hidden="1" outlineLevel="1" x14ac:dyDescent="0.25">
      <c r="A282" s="36"/>
      <c r="B282" s="50" t="s">
        <v>292</v>
      </c>
      <c r="C282" s="42">
        <f t="shared" si="28"/>
        <v>62.5</v>
      </c>
      <c r="D282" s="48"/>
      <c r="E282" s="20">
        <v>55</v>
      </c>
      <c r="F282" s="14">
        <v>36</v>
      </c>
      <c r="G282" s="49">
        <f t="shared" si="29"/>
        <v>52.777777777777779</v>
      </c>
      <c r="H282" s="33">
        <f t="shared" si="30"/>
        <v>0.21307093325068763</v>
      </c>
      <c r="I282" s="33">
        <f t="shared" si="31"/>
        <v>0.11082379017362395</v>
      </c>
      <c r="J282" s="20">
        <v>351</v>
      </c>
      <c r="K282" s="14">
        <v>216</v>
      </c>
      <c r="L282" s="49">
        <f t="shared" si="32"/>
        <v>62.5</v>
      </c>
      <c r="M282" s="33">
        <f t="shared" si="33"/>
        <v>0.10612918734069283</v>
      </c>
      <c r="N282" s="34">
        <f t="shared" si="34"/>
        <v>6.2711396925399565E-2</v>
      </c>
    </row>
    <row r="283" spans="1:14" hidden="1" outlineLevel="1" x14ac:dyDescent="0.25">
      <c r="A283" s="36"/>
      <c r="B283" s="50" t="s">
        <v>293</v>
      </c>
      <c r="C283" s="42">
        <f t="shared" si="28"/>
        <v>-75.599999999999994</v>
      </c>
      <c r="D283" s="48"/>
      <c r="E283" s="20">
        <v>1</v>
      </c>
      <c r="F283" s="14">
        <v>36</v>
      </c>
      <c r="G283" s="49">
        <f t="shared" si="29"/>
        <v>-97.222222222222214</v>
      </c>
      <c r="H283" s="33">
        <f t="shared" si="30"/>
        <v>3.8740169681943204E-3</v>
      </c>
      <c r="I283" s="33">
        <f t="shared" si="31"/>
        <v>0.11082379017362395</v>
      </c>
      <c r="J283" s="20">
        <v>122</v>
      </c>
      <c r="K283" s="14">
        <v>500</v>
      </c>
      <c r="L283" s="49">
        <f t="shared" si="32"/>
        <v>-75.599999999999994</v>
      </c>
      <c r="M283" s="33">
        <f t="shared" si="33"/>
        <v>3.6888207565710901E-2</v>
      </c>
      <c r="N283" s="34">
        <f t="shared" si="34"/>
        <v>0.14516527066064716</v>
      </c>
    </row>
    <row r="284" spans="1:14" collapsed="1" x14ac:dyDescent="0.25">
      <c r="A284" s="36" t="s">
        <v>294</v>
      </c>
      <c r="B284" s="1" t="s">
        <v>295</v>
      </c>
      <c r="C284" s="42">
        <f t="shared" si="28"/>
        <v>7.7462320364528559</v>
      </c>
      <c r="D284" s="48"/>
      <c r="E284" s="20">
        <v>306</v>
      </c>
      <c r="F284" s="14">
        <v>331</v>
      </c>
      <c r="G284" s="49">
        <f t="shared" si="29"/>
        <v>-7.5528700906344408</v>
      </c>
      <c r="H284" s="33">
        <f t="shared" si="30"/>
        <v>1.1854491922674621</v>
      </c>
      <c r="I284" s="33">
        <f t="shared" si="31"/>
        <v>1.0189631818741534</v>
      </c>
      <c r="J284" s="20">
        <v>3074</v>
      </c>
      <c r="K284" s="14">
        <v>2853</v>
      </c>
      <c r="L284" s="49">
        <f t="shared" si="32"/>
        <v>7.7462320364528559</v>
      </c>
      <c r="M284" s="33">
        <f t="shared" si="33"/>
        <v>0.92946188571307631</v>
      </c>
      <c r="N284" s="34">
        <f t="shared" si="34"/>
        <v>0.82831303438965254</v>
      </c>
    </row>
    <row r="285" spans="1:14" hidden="1" outlineLevel="1" x14ac:dyDescent="0.25">
      <c r="A285" s="36"/>
      <c r="B285" s="50" t="s">
        <v>296</v>
      </c>
      <c r="C285" s="42">
        <f t="shared" si="28"/>
        <v>-14.138118542686243</v>
      </c>
      <c r="D285" s="48"/>
      <c r="E285" s="20">
        <v>141</v>
      </c>
      <c r="F285" s="14">
        <v>191</v>
      </c>
      <c r="G285" s="49">
        <f t="shared" si="29"/>
        <v>-26.178010471204189</v>
      </c>
      <c r="H285" s="33">
        <f t="shared" si="30"/>
        <v>0.54623639251539924</v>
      </c>
      <c r="I285" s="33">
        <f t="shared" si="31"/>
        <v>0.58798177564339371</v>
      </c>
      <c r="J285" s="20">
        <v>1579</v>
      </c>
      <c r="K285" s="14">
        <v>1839</v>
      </c>
      <c r="L285" s="49">
        <f t="shared" si="32"/>
        <v>-14.138118542686243</v>
      </c>
      <c r="M285" s="33">
        <f t="shared" si="33"/>
        <v>0.47743016185456971</v>
      </c>
      <c r="N285" s="34">
        <f t="shared" si="34"/>
        <v>0.5339178654898602</v>
      </c>
    </row>
    <row r="286" spans="1:14" hidden="1" outlineLevel="1" x14ac:dyDescent="0.25">
      <c r="A286" s="36"/>
      <c r="B286" s="50" t="s">
        <v>297</v>
      </c>
      <c r="C286" s="42">
        <f t="shared" si="28"/>
        <v>58.373205741626798</v>
      </c>
      <c r="D286" s="48"/>
      <c r="E286" s="20">
        <v>126</v>
      </c>
      <c r="F286" s="14">
        <v>78</v>
      </c>
      <c r="G286" s="49">
        <f t="shared" si="29"/>
        <v>61.53846153846154</v>
      </c>
      <c r="H286" s="33">
        <f t="shared" si="30"/>
        <v>0.48812613799248439</v>
      </c>
      <c r="I286" s="33">
        <f t="shared" si="31"/>
        <v>0.24011821204285186</v>
      </c>
      <c r="J286" s="20">
        <v>993</v>
      </c>
      <c r="K286" s="14">
        <v>627</v>
      </c>
      <c r="L286" s="49">
        <f t="shared" si="32"/>
        <v>58.373205741626798</v>
      </c>
      <c r="M286" s="33">
        <f t="shared" si="33"/>
        <v>0.30024582059631905</v>
      </c>
      <c r="N286" s="34">
        <f t="shared" si="34"/>
        <v>0.18203724940845153</v>
      </c>
    </row>
    <row r="287" spans="1:14" hidden="1" outlineLevel="1" x14ac:dyDescent="0.25">
      <c r="A287" s="36"/>
      <c r="B287" s="50" t="s">
        <v>298</v>
      </c>
      <c r="C287" s="42">
        <f t="shared" si="28"/>
        <v>29.715762273901809</v>
      </c>
      <c r="D287" s="48"/>
      <c r="E287" s="20">
        <v>39</v>
      </c>
      <c r="F287" s="14">
        <v>62</v>
      </c>
      <c r="G287" s="49">
        <f t="shared" si="29"/>
        <v>-37.096774193548384</v>
      </c>
      <c r="H287" s="33">
        <f t="shared" si="30"/>
        <v>0.15108666175957852</v>
      </c>
      <c r="I287" s="33">
        <f t="shared" si="31"/>
        <v>0.1908631941879079</v>
      </c>
      <c r="J287" s="20">
        <v>502</v>
      </c>
      <c r="K287" s="14">
        <v>387</v>
      </c>
      <c r="L287" s="49">
        <f t="shared" si="32"/>
        <v>29.715762273901809</v>
      </c>
      <c r="M287" s="33">
        <f t="shared" si="33"/>
        <v>0.15178590326218747</v>
      </c>
      <c r="N287" s="34">
        <f t="shared" si="34"/>
        <v>0.1123579194913409</v>
      </c>
    </row>
    <row r="288" spans="1:14" collapsed="1" x14ac:dyDescent="0.25">
      <c r="A288" s="36" t="s">
        <v>299</v>
      </c>
      <c r="B288" s="1" t="s">
        <v>300</v>
      </c>
      <c r="C288" s="42">
        <f t="shared" si="28"/>
        <v>-5.8028354764259804</v>
      </c>
      <c r="D288" s="48"/>
      <c r="E288" s="20">
        <v>205</v>
      </c>
      <c r="F288" s="14">
        <v>269</v>
      </c>
      <c r="G288" s="49">
        <f t="shared" si="29"/>
        <v>-23.791821561338288</v>
      </c>
      <c r="H288" s="33">
        <f t="shared" si="30"/>
        <v>0.79417347847983577</v>
      </c>
      <c r="I288" s="33">
        <f t="shared" si="31"/>
        <v>0.82809998768624549</v>
      </c>
      <c r="J288" s="20">
        <v>2857</v>
      </c>
      <c r="K288" s="14">
        <v>3033</v>
      </c>
      <c r="L288" s="49">
        <f t="shared" si="32"/>
        <v>-5.8028354764259804</v>
      </c>
      <c r="M288" s="33">
        <f t="shared" si="33"/>
        <v>0.8638492542232461</v>
      </c>
      <c r="N288" s="34">
        <f t="shared" si="34"/>
        <v>0.88057253182748563</v>
      </c>
    </row>
    <row r="289" spans="1:14" hidden="1" outlineLevel="1" x14ac:dyDescent="0.25">
      <c r="A289" s="36"/>
      <c r="B289" s="50" t="s">
        <v>301</v>
      </c>
      <c r="C289" s="42">
        <f t="shared" si="28"/>
        <v>4.1666666666666661</v>
      </c>
      <c r="D289" s="48"/>
      <c r="E289" s="20">
        <v>80</v>
      </c>
      <c r="F289" s="14">
        <v>133</v>
      </c>
      <c r="G289" s="49">
        <f t="shared" si="29"/>
        <v>-39.849624060150376</v>
      </c>
      <c r="H289" s="33">
        <f t="shared" si="30"/>
        <v>0.30992135745554567</v>
      </c>
      <c r="I289" s="33">
        <f t="shared" si="31"/>
        <v>0.40943233591922179</v>
      </c>
      <c r="J289" s="20">
        <v>1150</v>
      </c>
      <c r="K289" s="14">
        <v>1104</v>
      </c>
      <c r="L289" s="49">
        <f t="shared" si="32"/>
        <v>4.1666666666666661</v>
      </c>
      <c r="M289" s="33">
        <f t="shared" si="33"/>
        <v>0.34771671066038962</v>
      </c>
      <c r="N289" s="34">
        <f t="shared" si="34"/>
        <v>0.32052491761870888</v>
      </c>
    </row>
    <row r="290" spans="1:14" hidden="1" outlineLevel="1" x14ac:dyDescent="0.25">
      <c r="A290" s="36"/>
      <c r="B290" s="50" t="s">
        <v>302</v>
      </c>
      <c r="C290" s="42">
        <f t="shared" si="28"/>
        <v>-23.91774891774892</v>
      </c>
      <c r="D290" s="48"/>
      <c r="E290" s="20">
        <v>55</v>
      </c>
      <c r="F290" s="14">
        <v>65</v>
      </c>
      <c r="G290" s="49">
        <f t="shared" si="29"/>
        <v>-15.384615384615385</v>
      </c>
      <c r="H290" s="33">
        <f t="shared" si="30"/>
        <v>0.21307093325068763</v>
      </c>
      <c r="I290" s="33">
        <f t="shared" si="31"/>
        <v>0.20009851003570989</v>
      </c>
      <c r="J290" s="20">
        <v>703</v>
      </c>
      <c r="K290" s="14">
        <v>924</v>
      </c>
      <c r="L290" s="49">
        <f t="shared" si="32"/>
        <v>-23.91774891774892</v>
      </c>
      <c r="M290" s="33">
        <f t="shared" si="33"/>
        <v>0.21256073703848163</v>
      </c>
      <c r="N290" s="34">
        <f t="shared" si="34"/>
        <v>0.26826542018087596</v>
      </c>
    </row>
    <row r="291" spans="1:14" hidden="1" outlineLevel="1" x14ac:dyDescent="0.25">
      <c r="A291" s="36"/>
      <c r="B291" s="50" t="s">
        <v>303</v>
      </c>
      <c r="C291" s="42">
        <f t="shared" si="28"/>
        <v>-10.052219321148826</v>
      </c>
      <c r="D291" s="48"/>
      <c r="E291" s="20">
        <v>44</v>
      </c>
      <c r="F291" s="14">
        <v>57</v>
      </c>
      <c r="G291" s="49">
        <f t="shared" si="29"/>
        <v>-22.807017543859647</v>
      </c>
      <c r="H291" s="33">
        <f t="shared" si="30"/>
        <v>0.1704567466005501</v>
      </c>
      <c r="I291" s="33">
        <f t="shared" si="31"/>
        <v>0.17547100110823791</v>
      </c>
      <c r="J291" s="20">
        <v>689</v>
      </c>
      <c r="K291" s="14">
        <v>766</v>
      </c>
      <c r="L291" s="49">
        <f t="shared" si="32"/>
        <v>-10.052219321148826</v>
      </c>
      <c r="M291" s="33">
        <f t="shared" si="33"/>
        <v>0.20832766403913777</v>
      </c>
      <c r="N291" s="34">
        <f t="shared" si="34"/>
        <v>0.22239319465211144</v>
      </c>
    </row>
    <row r="292" spans="1:14" hidden="1" outlineLevel="1" x14ac:dyDescent="0.25">
      <c r="A292" s="36"/>
      <c r="B292" s="50" t="s">
        <v>304</v>
      </c>
      <c r="C292" s="42">
        <f t="shared" si="28"/>
        <v>32.352941176470587</v>
      </c>
      <c r="D292" s="48"/>
      <c r="E292" s="20">
        <v>26</v>
      </c>
      <c r="F292" s="14">
        <v>14</v>
      </c>
      <c r="G292" s="49">
        <f t="shared" si="29"/>
        <v>85.714285714285708</v>
      </c>
      <c r="H292" s="33">
        <f t="shared" si="30"/>
        <v>0.10072444117305233</v>
      </c>
      <c r="I292" s="33">
        <f t="shared" si="31"/>
        <v>4.3098140623075973E-2</v>
      </c>
      <c r="J292" s="20">
        <v>315</v>
      </c>
      <c r="K292" s="14">
        <v>238</v>
      </c>
      <c r="L292" s="49">
        <f t="shared" si="32"/>
        <v>32.352941176470587</v>
      </c>
      <c r="M292" s="33">
        <f t="shared" si="33"/>
        <v>9.524414248523716E-2</v>
      </c>
      <c r="N292" s="34">
        <f t="shared" si="34"/>
        <v>6.9098668834468038E-2</v>
      </c>
    </row>
    <row r="293" spans="1:14" hidden="1" outlineLevel="1" x14ac:dyDescent="0.25">
      <c r="A293" s="36"/>
      <c r="B293" s="50" t="s">
        <v>305</v>
      </c>
      <c r="C293" s="42">
        <f t="shared" si="28"/>
        <v>-100</v>
      </c>
      <c r="D293" s="48"/>
      <c r="E293" s="20">
        <v>0</v>
      </c>
      <c r="F293" s="14">
        <v>0</v>
      </c>
      <c r="G293" s="49" t="str">
        <f t="shared" si="29"/>
        <v/>
      </c>
      <c r="H293" s="33" t="str">
        <f t="shared" si="30"/>
        <v/>
      </c>
      <c r="I293" s="33" t="str">
        <f t="shared" si="31"/>
        <v/>
      </c>
      <c r="J293" s="20">
        <v>0</v>
      </c>
      <c r="K293" s="14">
        <v>1</v>
      </c>
      <c r="L293" s="49">
        <f t="shared" si="32"/>
        <v>-100</v>
      </c>
      <c r="M293" s="33" t="str">
        <f t="shared" si="33"/>
        <v/>
      </c>
      <c r="N293" s="34">
        <f t="shared" si="34"/>
        <v>2.9033054132129432E-4</v>
      </c>
    </row>
    <row r="294" spans="1:14" collapsed="1" x14ac:dyDescent="0.25">
      <c r="A294" s="36" t="s">
        <v>306</v>
      </c>
      <c r="B294" s="1" t="s">
        <v>307</v>
      </c>
      <c r="C294" s="42">
        <f t="shared" si="28"/>
        <v>-7.0796460176991154</v>
      </c>
      <c r="D294" s="48"/>
      <c r="E294" s="20">
        <v>208</v>
      </c>
      <c r="F294" s="14">
        <v>313</v>
      </c>
      <c r="G294" s="49">
        <f t="shared" si="29"/>
        <v>-33.546325878594253</v>
      </c>
      <c r="H294" s="33">
        <f t="shared" si="30"/>
        <v>0.80579552938441867</v>
      </c>
      <c r="I294" s="33">
        <f t="shared" si="31"/>
        <v>0.96355128678734148</v>
      </c>
      <c r="J294" s="20">
        <v>2310</v>
      </c>
      <c r="K294" s="14">
        <v>2486</v>
      </c>
      <c r="L294" s="49">
        <f t="shared" si="32"/>
        <v>-7.0796460176991154</v>
      </c>
      <c r="M294" s="33">
        <f t="shared" si="33"/>
        <v>0.69845704489173921</v>
      </c>
      <c r="N294" s="34">
        <f t="shared" si="34"/>
        <v>0.72176172572473762</v>
      </c>
    </row>
    <row r="295" spans="1:14" hidden="1" outlineLevel="1" x14ac:dyDescent="0.25">
      <c r="A295" s="36"/>
      <c r="B295" s="50" t="s">
        <v>308</v>
      </c>
      <c r="C295" s="42">
        <f t="shared" si="28"/>
        <v>-6.5539112050739963</v>
      </c>
      <c r="D295" s="48"/>
      <c r="E295" s="20">
        <v>121</v>
      </c>
      <c r="F295" s="14">
        <v>102</v>
      </c>
      <c r="G295" s="49">
        <f t="shared" si="29"/>
        <v>18.627450980392158</v>
      </c>
      <c r="H295" s="33">
        <f t="shared" si="30"/>
        <v>0.46875605315151281</v>
      </c>
      <c r="I295" s="33">
        <f t="shared" si="31"/>
        <v>0.3140007388252678</v>
      </c>
      <c r="J295" s="20">
        <v>884</v>
      </c>
      <c r="K295" s="14">
        <v>946</v>
      </c>
      <c r="L295" s="49">
        <f t="shared" si="32"/>
        <v>-6.5539112050739963</v>
      </c>
      <c r="M295" s="33">
        <f t="shared" si="33"/>
        <v>0.26728832367285604</v>
      </c>
      <c r="N295" s="34">
        <f t="shared" si="34"/>
        <v>0.27465269208994442</v>
      </c>
    </row>
    <row r="296" spans="1:14" hidden="1" outlineLevel="1" x14ac:dyDescent="0.25">
      <c r="A296" s="36"/>
      <c r="B296" s="50" t="s">
        <v>309</v>
      </c>
      <c r="C296" s="42">
        <f t="shared" si="28"/>
        <v>53.246753246753244</v>
      </c>
      <c r="D296" s="48"/>
      <c r="E296" s="20">
        <v>46</v>
      </c>
      <c r="F296" s="14">
        <v>89</v>
      </c>
      <c r="G296" s="49">
        <f t="shared" si="29"/>
        <v>-48.314606741573037</v>
      </c>
      <c r="H296" s="33">
        <f t="shared" si="30"/>
        <v>0.17820478053693875</v>
      </c>
      <c r="I296" s="33">
        <f t="shared" si="31"/>
        <v>0.27398103681812586</v>
      </c>
      <c r="J296" s="20">
        <v>826</v>
      </c>
      <c r="K296" s="14">
        <v>539</v>
      </c>
      <c r="L296" s="49">
        <f t="shared" si="32"/>
        <v>53.246753246753244</v>
      </c>
      <c r="M296" s="33">
        <f t="shared" si="33"/>
        <v>0.24975130696128856</v>
      </c>
      <c r="N296" s="34">
        <f t="shared" si="34"/>
        <v>0.15648816177217761</v>
      </c>
    </row>
    <row r="297" spans="1:14" hidden="1" outlineLevel="1" x14ac:dyDescent="0.25">
      <c r="A297" s="36"/>
      <c r="B297" s="50" t="s">
        <v>310</v>
      </c>
      <c r="C297" s="42">
        <f t="shared" si="28"/>
        <v>-24.22360248447205</v>
      </c>
      <c r="D297" s="48"/>
      <c r="E297" s="20">
        <v>29</v>
      </c>
      <c r="F297" s="14">
        <v>62</v>
      </c>
      <c r="G297" s="49">
        <f t="shared" si="29"/>
        <v>-53.225806451612897</v>
      </c>
      <c r="H297" s="33">
        <f t="shared" si="30"/>
        <v>0.11234649207763529</v>
      </c>
      <c r="I297" s="33">
        <f t="shared" si="31"/>
        <v>0.1908631941879079</v>
      </c>
      <c r="J297" s="20">
        <v>366</v>
      </c>
      <c r="K297" s="14">
        <v>483</v>
      </c>
      <c r="L297" s="49">
        <f t="shared" si="32"/>
        <v>-24.22360248447205</v>
      </c>
      <c r="M297" s="33">
        <f t="shared" si="33"/>
        <v>0.11066462269713269</v>
      </c>
      <c r="N297" s="34">
        <f t="shared" si="34"/>
        <v>0.14022965145818514</v>
      </c>
    </row>
    <row r="298" spans="1:14" hidden="1" outlineLevel="1" x14ac:dyDescent="0.25">
      <c r="A298" s="36"/>
      <c r="B298" s="50" t="s">
        <v>311</v>
      </c>
      <c r="C298" s="42">
        <f t="shared" si="28"/>
        <v>-35.064935064935064</v>
      </c>
      <c r="D298" s="48"/>
      <c r="E298" s="20">
        <v>12</v>
      </c>
      <c r="F298" s="14">
        <v>17</v>
      </c>
      <c r="G298" s="49">
        <f t="shared" si="29"/>
        <v>-29.411764705882355</v>
      </c>
      <c r="H298" s="33">
        <f t="shared" si="30"/>
        <v>4.648820361833185E-2</v>
      </c>
      <c r="I298" s="33">
        <f t="shared" si="31"/>
        <v>5.2333456470877969E-2</v>
      </c>
      <c r="J298" s="20">
        <v>150</v>
      </c>
      <c r="K298" s="14">
        <v>231</v>
      </c>
      <c r="L298" s="49">
        <f t="shared" si="32"/>
        <v>-35.064935064935064</v>
      </c>
      <c r="M298" s="33">
        <f t="shared" si="33"/>
        <v>4.5354353564398646E-2</v>
      </c>
      <c r="N298" s="34">
        <f t="shared" si="34"/>
        <v>6.7066355045218989E-2</v>
      </c>
    </row>
    <row r="299" spans="1:14" hidden="1" outlineLevel="1" x14ac:dyDescent="0.25">
      <c r="A299" s="36"/>
      <c r="B299" s="50" t="s">
        <v>312</v>
      </c>
      <c r="C299" s="42">
        <f t="shared" si="28"/>
        <v>-74.193548387096769</v>
      </c>
      <c r="D299" s="48"/>
      <c r="E299" s="20">
        <v>0</v>
      </c>
      <c r="F299" s="14">
        <v>35</v>
      </c>
      <c r="G299" s="49">
        <f t="shared" si="29"/>
        <v>-100</v>
      </c>
      <c r="H299" s="33" t="str">
        <f t="shared" si="30"/>
        <v/>
      </c>
      <c r="I299" s="33">
        <f t="shared" si="31"/>
        <v>0.10774535155768994</v>
      </c>
      <c r="J299" s="20">
        <v>48</v>
      </c>
      <c r="K299" s="14">
        <v>186</v>
      </c>
      <c r="L299" s="49">
        <f t="shared" si="32"/>
        <v>-74.193548387096769</v>
      </c>
      <c r="M299" s="33">
        <f t="shared" si="33"/>
        <v>1.4513393140607567E-2</v>
      </c>
      <c r="N299" s="34">
        <f t="shared" si="34"/>
        <v>5.4001480685760744E-2</v>
      </c>
    </row>
    <row r="300" spans="1:14" hidden="1" outlineLevel="1" x14ac:dyDescent="0.25">
      <c r="A300" s="36"/>
      <c r="B300" s="50" t="s">
        <v>313</v>
      </c>
      <c r="C300" s="42">
        <f t="shared" si="28"/>
        <v>-64.356435643564353</v>
      </c>
      <c r="D300" s="48"/>
      <c r="E300" s="20">
        <v>0</v>
      </c>
      <c r="F300" s="14">
        <v>8</v>
      </c>
      <c r="G300" s="49">
        <f t="shared" si="29"/>
        <v>-100</v>
      </c>
      <c r="H300" s="33" t="str">
        <f t="shared" si="30"/>
        <v/>
      </c>
      <c r="I300" s="33">
        <f t="shared" si="31"/>
        <v>2.4627508927471984E-2</v>
      </c>
      <c r="J300" s="20">
        <v>36</v>
      </c>
      <c r="K300" s="14">
        <v>101</v>
      </c>
      <c r="L300" s="49">
        <f t="shared" si="32"/>
        <v>-64.356435643564353</v>
      </c>
      <c r="M300" s="33">
        <f t="shared" si="33"/>
        <v>1.0885044855455675E-2</v>
      </c>
      <c r="N300" s="34">
        <f t="shared" si="34"/>
        <v>2.9323384673450723E-2</v>
      </c>
    </row>
    <row r="301" spans="1:14" collapsed="1" x14ac:dyDescent="0.25">
      <c r="A301" s="36" t="s">
        <v>314</v>
      </c>
      <c r="B301" s="1" t="s">
        <v>315</v>
      </c>
      <c r="C301" s="42">
        <f t="shared" si="28"/>
        <v>21.484098939929329</v>
      </c>
      <c r="D301" s="48"/>
      <c r="E301" s="20">
        <v>31</v>
      </c>
      <c r="F301" s="14">
        <v>105</v>
      </c>
      <c r="G301" s="49">
        <f t="shared" si="29"/>
        <v>-70.476190476190482</v>
      </c>
      <c r="H301" s="33">
        <f t="shared" si="30"/>
        <v>0.12009452601402393</v>
      </c>
      <c r="I301" s="33">
        <f t="shared" si="31"/>
        <v>0.32323605467306982</v>
      </c>
      <c r="J301" s="20">
        <v>1719</v>
      </c>
      <c r="K301" s="14">
        <v>1415</v>
      </c>
      <c r="L301" s="49">
        <f t="shared" si="32"/>
        <v>21.484098939929329</v>
      </c>
      <c r="M301" s="33">
        <f t="shared" si="33"/>
        <v>0.51976089184800844</v>
      </c>
      <c r="N301" s="34">
        <f t="shared" si="34"/>
        <v>0.41081771596963146</v>
      </c>
    </row>
    <row r="302" spans="1:14" hidden="1" outlineLevel="1" x14ac:dyDescent="0.25">
      <c r="A302" s="36"/>
      <c r="B302" s="50">
        <v>911</v>
      </c>
      <c r="C302" s="42">
        <f t="shared" si="28"/>
        <v>48.581560283687942</v>
      </c>
      <c r="D302" s="48"/>
      <c r="E302" s="20">
        <v>4</v>
      </c>
      <c r="F302" s="14">
        <v>9</v>
      </c>
      <c r="G302" s="49">
        <f t="shared" si="29"/>
        <v>-55.555555555555557</v>
      </c>
      <c r="H302" s="33">
        <f t="shared" si="30"/>
        <v>1.5496067872777282E-2</v>
      </c>
      <c r="I302" s="33">
        <f t="shared" si="31"/>
        <v>2.7705947543405988E-2</v>
      </c>
      <c r="J302" s="20">
        <v>419</v>
      </c>
      <c r="K302" s="14">
        <v>282</v>
      </c>
      <c r="L302" s="49">
        <f t="shared" si="32"/>
        <v>48.581560283687942</v>
      </c>
      <c r="M302" s="33">
        <f t="shared" si="33"/>
        <v>0.12668982762322023</v>
      </c>
      <c r="N302" s="34">
        <f t="shared" si="34"/>
        <v>8.1873212652604985E-2</v>
      </c>
    </row>
    <row r="303" spans="1:14" hidden="1" outlineLevel="1" x14ac:dyDescent="0.25">
      <c r="A303" s="36"/>
      <c r="B303" s="50" t="s">
        <v>316</v>
      </c>
      <c r="C303" s="42">
        <f t="shared" si="28"/>
        <v>-24.603174603174601</v>
      </c>
      <c r="D303" s="48"/>
      <c r="E303" s="20">
        <v>6</v>
      </c>
      <c r="F303" s="14">
        <v>56</v>
      </c>
      <c r="G303" s="49">
        <f t="shared" si="29"/>
        <v>-89.285714285714292</v>
      </c>
      <c r="H303" s="33">
        <f t="shared" si="30"/>
        <v>2.3244101809165925E-2</v>
      </c>
      <c r="I303" s="33">
        <f t="shared" si="31"/>
        <v>0.17239256249230389</v>
      </c>
      <c r="J303" s="20">
        <v>380</v>
      </c>
      <c r="K303" s="14">
        <v>504</v>
      </c>
      <c r="L303" s="49">
        <f t="shared" si="32"/>
        <v>-24.603174603174601</v>
      </c>
      <c r="M303" s="33">
        <f t="shared" si="33"/>
        <v>0.11489769569647658</v>
      </c>
      <c r="N303" s="34">
        <f t="shared" si="34"/>
        <v>0.14632659282593233</v>
      </c>
    </row>
    <row r="304" spans="1:14" hidden="1" outlineLevel="1" x14ac:dyDescent="0.25">
      <c r="A304" s="36"/>
      <c r="B304" s="50" t="s">
        <v>317</v>
      </c>
      <c r="C304" s="42">
        <f t="shared" si="28"/>
        <v>92.857142857142861</v>
      </c>
      <c r="D304" s="48"/>
      <c r="E304" s="20">
        <v>3</v>
      </c>
      <c r="F304" s="14">
        <v>10</v>
      </c>
      <c r="G304" s="49">
        <f t="shared" si="29"/>
        <v>-70</v>
      </c>
      <c r="H304" s="33">
        <f t="shared" si="30"/>
        <v>1.1622050904582962E-2</v>
      </c>
      <c r="I304" s="33">
        <f t="shared" si="31"/>
        <v>3.0784386159339983E-2</v>
      </c>
      <c r="J304" s="20">
        <v>378</v>
      </c>
      <c r="K304" s="14">
        <v>196</v>
      </c>
      <c r="L304" s="49">
        <f t="shared" si="32"/>
        <v>92.857142857142861</v>
      </c>
      <c r="M304" s="33">
        <f t="shared" si="33"/>
        <v>0.11429297098228459</v>
      </c>
      <c r="N304" s="34">
        <f t="shared" si="34"/>
        <v>5.6904786098973682E-2</v>
      </c>
    </row>
    <row r="305" spans="1:14" hidden="1" outlineLevel="1" x14ac:dyDescent="0.25">
      <c r="A305" s="36"/>
      <c r="B305" s="50" t="s">
        <v>318</v>
      </c>
      <c r="C305" s="42">
        <f t="shared" si="28"/>
        <v>17.628205128205128</v>
      </c>
      <c r="D305" s="48"/>
      <c r="E305" s="20">
        <v>16</v>
      </c>
      <c r="F305" s="14">
        <v>28</v>
      </c>
      <c r="G305" s="49">
        <f t="shared" si="29"/>
        <v>-42.857142857142854</v>
      </c>
      <c r="H305" s="33">
        <f t="shared" si="30"/>
        <v>6.1984271491109126E-2</v>
      </c>
      <c r="I305" s="33">
        <f t="shared" si="31"/>
        <v>8.6196281246151946E-2</v>
      </c>
      <c r="J305" s="20">
        <v>367</v>
      </c>
      <c r="K305" s="14">
        <v>312</v>
      </c>
      <c r="L305" s="49">
        <f t="shared" si="32"/>
        <v>17.628205128205128</v>
      </c>
      <c r="M305" s="33">
        <f t="shared" si="33"/>
        <v>0.1109669850542287</v>
      </c>
      <c r="N305" s="34">
        <f t="shared" si="34"/>
        <v>9.0583128892243819E-2</v>
      </c>
    </row>
    <row r="306" spans="1:14" hidden="1" outlineLevel="1" x14ac:dyDescent="0.25">
      <c r="A306" s="36"/>
      <c r="B306" s="50">
        <v>718</v>
      </c>
      <c r="C306" s="42">
        <f t="shared" si="28"/>
        <v>45.833333333333329</v>
      </c>
      <c r="D306" s="48"/>
      <c r="E306" s="20">
        <v>2</v>
      </c>
      <c r="F306" s="14">
        <v>2</v>
      </c>
      <c r="G306" s="49">
        <f t="shared" si="29"/>
        <v>0</v>
      </c>
      <c r="H306" s="33">
        <f t="shared" si="30"/>
        <v>7.7480339363886408E-3</v>
      </c>
      <c r="I306" s="33">
        <f t="shared" si="31"/>
        <v>6.156877231867996E-3</v>
      </c>
      <c r="J306" s="20">
        <v>175</v>
      </c>
      <c r="K306" s="14">
        <v>120</v>
      </c>
      <c r="L306" s="49">
        <f t="shared" si="32"/>
        <v>45.833333333333329</v>
      </c>
      <c r="M306" s="33">
        <f t="shared" si="33"/>
        <v>5.2913412491798414E-2</v>
      </c>
      <c r="N306" s="34">
        <f t="shared" si="34"/>
        <v>3.4839664958555318E-2</v>
      </c>
    </row>
    <row r="307" spans="1:14" hidden="1" outlineLevel="1" x14ac:dyDescent="0.25">
      <c r="A307" s="36"/>
      <c r="B307" s="50" t="s">
        <v>319</v>
      </c>
      <c r="C307" s="42">
        <f t="shared" si="28"/>
        <v>-100</v>
      </c>
      <c r="D307" s="48"/>
      <c r="E307" s="20">
        <v>0</v>
      </c>
      <c r="F307" s="14">
        <v>0</v>
      </c>
      <c r="G307" s="49" t="str">
        <f t="shared" si="29"/>
        <v/>
      </c>
      <c r="H307" s="33" t="str">
        <f t="shared" si="30"/>
        <v/>
      </c>
      <c r="I307" s="33" t="str">
        <f t="shared" si="31"/>
        <v/>
      </c>
      <c r="J307" s="20">
        <v>0</v>
      </c>
      <c r="K307" s="14">
        <v>1</v>
      </c>
      <c r="L307" s="49">
        <f t="shared" si="32"/>
        <v>-100</v>
      </c>
      <c r="M307" s="33" t="str">
        <f t="shared" si="33"/>
        <v/>
      </c>
      <c r="N307" s="34">
        <f t="shared" si="34"/>
        <v>2.9033054132129432E-4</v>
      </c>
    </row>
    <row r="308" spans="1:14" collapsed="1" x14ac:dyDescent="0.25">
      <c r="A308" s="36" t="s">
        <v>320</v>
      </c>
      <c r="B308" s="1" t="s">
        <v>321</v>
      </c>
      <c r="C308" s="42">
        <f t="shared" si="28"/>
        <v>3.8904899135446689</v>
      </c>
      <c r="D308" s="48"/>
      <c r="E308" s="20">
        <v>107</v>
      </c>
      <c r="F308" s="14">
        <v>151</v>
      </c>
      <c r="G308" s="49">
        <f t="shared" si="29"/>
        <v>-29.139072847682119</v>
      </c>
      <c r="H308" s="33">
        <f t="shared" si="30"/>
        <v>0.4145198155967923</v>
      </c>
      <c r="I308" s="33">
        <f t="shared" si="31"/>
        <v>0.46484423100603378</v>
      </c>
      <c r="J308" s="20">
        <v>1442</v>
      </c>
      <c r="K308" s="14">
        <v>1388</v>
      </c>
      <c r="L308" s="49">
        <f t="shared" si="32"/>
        <v>3.8904899135446689</v>
      </c>
      <c r="M308" s="33">
        <f t="shared" si="33"/>
        <v>0.43600651893241898</v>
      </c>
      <c r="N308" s="34">
        <f t="shared" si="34"/>
        <v>0.40297879135395653</v>
      </c>
    </row>
    <row r="309" spans="1:14" hidden="1" outlineLevel="1" x14ac:dyDescent="0.25">
      <c r="A309" s="36"/>
      <c r="B309" s="50" t="s">
        <v>322</v>
      </c>
      <c r="C309" s="42">
        <f t="shared" si="28"/>
        <v>14.809960681520314</v>
      </c>
      <c r="D309" s="48"/>
      <c r="E309" s="20">
        <v>57</v>
      </c>
      <c r="F309" s="14">
        <v>92</v>
      </c>
      <c r="G309" s="49">
        <f t="shared" si="29"/>
        <v>-38.04347826086957</v>
      </c>
      <c r="H309" s="33">
        <f t="shared" si="30"/>
        <v>0.22081896718707628</v>
      </c>
      <c r="I309" s="33">
        <f t="shared" si="31"/>
        <v>0.28321635266592782</v>
      </c>
      <c r="J309" s="20">
        <v>876</v>
      </c>
      <c r="K309" s="14">
        <v>763</v>
      </c>
      <c r="L309" s="49">
        <f t="shared" si="32"/>
        <v>14.809960681520314</v>
      </c>
      <c r="M309" s="33">
        <f t="shared" si="33"/>
        <v>0.26486942481608811</v>
      </c>
      <c r="N309" s="34">
        <f t="shared" si="34"/>
        <v>0.22152220302814754</v>
      </c>
    </row>
    <row r="310" spans="1:14" hidden="1" outlineLevel="1" x14ac:dyDescent="0.25">
      <c r="A310" s="36"/>
      <c r="B310" s="50" t="s">
        <v>323</v>
      </c>
      <c r="C310" s="42">
        <f t="shared" si="28"/>
        <v>-6.4285714285714279</v>
      </c>
      <c r="D310" s="48"/>
      <c r="E310" s="20">
        <v>27</v>
      </c>
      <c r="F310" s="14">
        <v>27</v>
      </c>
      <c r="G310" s="49">
        <f t="shared" si="29"/>
        <v>0</v>
      </c>
      <c r="H310" s="33">
        <f t="shared" si="30"/>
        <v>0.10459845814124666</v>
      </c>
      <c r="I310" s="33">
        <f t="shared" si="31"/>
        <v>8.3117842630217958E-2</v>
      </c>
      <c r="J310" s="20">
        <v>262</v>
      </c>
      <c r="K310" s="14">
        <v>280</v>
      </c>
      <c r="L310" s="49">
        <f t="shared" si="32"/>
        <v>-6.4285714285714279</v>
      </c>
      <c r="M310" s="33">
        <f t="shared" si="33"/>
        <v>7.9218937559149633E-2</v>
      </c>
      <c r="N310" s="34">
        <f t="shared" si="34"/>
        <v>8.1292551569962401E-2</v>
      </c>
    </row>
    <row r="311" spans="1:14" hidden="1" outlineLevel="1" x14ac:dyDescent="0.25">
      <c r="A311" s="36"/>
      <c r="B311" s="50" t="s">
        <v>321</v>
      </c>
      <c r="C311" s="42">
        <f t="shared" si="28"/>
        <v>-21.052631578947366</v>
      </c>
      <c r="D311" s="48"/>
      <c r="E311" s="20">
        <v>12</v>
      </c>
      <c r="F311" s="14">
        <v>13</v>
      </c>
      <c r="G311" s="49">
        <f t="shared" si="29"/>
        <v>-7.6923076923076925</v>
      </c>
      <c r="H311" s="33">
        <f t="shared" si="30"/>
        <v>4.648820361833185E-2</v>
      </c>
      <c r="I311" s="33">
        <f t="shared" si="31"/>
        <v>4.0019702007141979E-2</v>
      </c>
      <c r="J311" s="20">
        <v>165</v>
      </c>
      <c r="K311" s="14">
        <v>209</v>
      </c>
      <c r="L311" s="49">
        <f t="shared" si="32"/>
        <v>-21.052631578947366</v>
      </c>
      <c r="M311" s="33">
        <f t="shared" si="33"/>
        <v>4.9889788920838507E-2</v>
      </c>
      <c r="N311" s="34">
        <f t="shared" si="34"/>
        <v>6.0679083136150509E-2</v>
      </c>
    </row>
    <row r="312" spans="1:14" hidden="1" outlineLevel="1" x14ac:dyDescent="0.25">
      <c r="A312" s="36"/>
      <c r="B312" s="50" t="s">
        <v>324</v>
      </c>
      <c r="C312" s="42">
        <f t="shared" si="28"/>
        <v>2.2058823529411766</v>
      </c>
      <c r="D312" s="48"/>
      <c r="E312" s="20">
        <v>11</v>
      </c>
      <c r="F312" s="14">
        <v>19</v>
      </c>
      <c r="G312" s="49">
        <f t="shared" si="29"/>
        <v>-42.105263157894733</v>
      </c>
      <c r="H312" s="33">
        <f t="shared" si="30"/>
        <v>4.2614186650137525E-2</v>
      </c>
      <c r="I312" s="33">
        <f t="shared" si="31"/>
        <v>5.8490333702745964E-2</v>
      </c>
      <c r="J312" s="20">
        <v>139</v>
      </c>
      <c r="K312" s="14">
        <v>136</v>
      </c>
      <c r="L312" s="49">
        <f t="shared" si="32"/>
        <v>2.2058823529411766</v>
      </c>
      <c r="M312" s="33">
        <f t="shared" si="33"/>
        <v>4.2028367636342746E-2</v>
      </c>
      <c r="N312" s="34">
        <f t="shared" si="34"/>
        <v>3.948495361969602E-2</v>
      </c>
    </row>
    <row r="313" spans="1:14" collapsed="1" x14ac:dyDescent="0.25">
      <c r="A313" s="36" t="s">
        <v>325</v>
      </c>
      <c r="B313" s="1" t="s">
        <v>326</v>
      </c>
      <c r="C313" s="42">
        <f t="shared" si="28"/>
        <v>111.58129175946547</v>
      </c>
      <c r="D313" s="48"/>
      <c r="E313" s="20">
        <v>110</v>
      </c>
      <c r="F313" s="14">
        <v>29</v>
      </c>
      <c r="G313" s="49">
        <f t="shared" si="29"/>
        <v>279.31034482758622</v>
      </c>
      <c r="H313" s="33">
        <f t="shared" si="30"/>
        <v>0.42614186650137525</v>
      </c>
      <c r="I313" s="33">
        <f t="shared" si="31"/>
        <v>8.9274719862085947E-2</v>
      </c>
      <c r="J313" s="20">
        <v>950</v>
      </c>
      <c r="K313" s="14">
        <v>449</v>
      </c>
      <c r="L313" s="49">
        <f t="shared" si="32"/>
        <v>111.58129175946547</v>
      </c>
      <c r="M313" s="33">
        <f t="shared" si="33"/>
        <v>0.28724423924119141</v>
      </c>
      <c r="N313" s="34">
        <f t="shared" si="34"/>
        <v>0.13035841305326115</v>
      </c>
    </row>
    <row r="314" spans="1:14" hidden="1" outlineLevel="1" x14ac:dyDescent="0.25">
      <c r="A314" s="36"/>
      <c r="B314" s="50" t="s">
        <v>327</v>
      </c>
      <c r="C314" s="42">
        <f t="shared" si="28"/>
        <v>515.90909090909088</v>
      </c>
      <c r="D314" s="48"/>
      <c r="E314" s="20">
        <v>71</v>
      </c>
      <c r="F314" s="14">
        <v>16</v>
      </c>
      <c r="G314" s="49">
        <f t="shared" si="29"/>
        <v>343.75</v>
      </c>
      <c r="H314" s="33">
        <f t="shared" si="30"/>
        <v>0.27505520474179679</v>
      </c>
      <c r="I314" s="33">
        <f t="shared" si="31"/>
        <v>4.9255017854943968E-2</v>
      </c>
      <c r="J314" s="20">
        <v>542</v>
      </c>
      <c r="K314" s="14">
        <v>88</v>
      </c>
      <c r="L314" s="49">
        <f t="shared" si="32"/>
        <v>515.90909090909088</v>
      </c>
      <c r="M314" s="33">
        <f t="shared" si="33"/>
        <v>0.1638803975460271</v>
      </c>
      <c r="N314" s="34">
        <f t="shared" si="34"/>
        <v>2.5549087636273896E-2</v>
      </c>
    </row>
    <row r="315" spans="1:14" hidden="1" outlineLevel="1" x14ac:dyDescent="0.25">
      <c r="A315" s="36"/>
      <c r="B315" s="50" t="s">
        <v>328</v>
      </c>
      <c r="C315" s="42">
        <f t="shared" si="28"/>
        <v>26.811594202898554</v>
      </c>
      <c r="D315" s="48"/>
      <c r="E315" s="20">
        <v>39</v>
      </c>
      <c r="F315" s="14">
        <v>11</v>
      </c>
      <c r="G315" s="49">
        <f t="shared" si="29"/>
        <v>254.54545454545453</v>
      </c>
      <c r="H315" s="33">
        <f t="shared" si="30"/>
        <v>0.15108666175957852</v>
      </c>
      <c r="I315" s="33">
        <f t="shared" si="31"/>
        <v>3.3862824775273984E-2</v>
      </c>
      <c r="J315" s="20">
        <v>350</v>
      </c>
      <c r="K315" s="14">
        <v>276</v>
      </c>
      <c r="L315" s="49">
        <f t="shared" si="32"/>
        <v>26.811594202898554</v>
      </c>
      <c r="M315" s="33">
        <f t="shared" si="33"/>
        <v>0.10582682498359683</v>
      </c>
      <c r="N315" s="34">
        <f t="shared" si="34"/>
        <v>8.0131229404677221E-2</v>
      </c>
    </row>
    <row r="316" spans="1:14" hidden="1" outlineLevel="1" x14ac:dyDescent="0.25">
      <c r="A316" s="36"/>
      <c r="B316" s="50" t="s">
        <v>329</v>
      </c>
      <c r="C316" s="42">
        <f t="shared" si="28"/>
        <v>-31.764705882352938</v>
      </c>
      <c r="D316" s="48"/>
      <c r="E316" s="20">
        <v>0</v>
      </c>
      <c r="F316" s="14">
        <v>2</v>
      </c>
      <c r="G316" s="49">
        <f t="shared" si="29"/>
        <v>-100</v>
      </c>
      <c r="H316" s="33" t="str">
        <f t="shared" si="30"/>
        <v/>
      </c>
      <c r="I316" s="33">
        <f t="shared" si="31"/>
        <v>6.156877231867996E-3</v>
      </c>
      <c r="J316" s="20">
        <v>58</v>
      </c>
      <c r="K316" s="14">
        <v>85</v>
      </c>
      <c r="L316" s="49">
        <f t="shared" si="32"/>
        <v>-31.764705882352938</v>
      </c>
      <c r="M316" s="33">
        <f t="shared" si="33"/>
        <v>1.7537016711567474E-2</v>
      </c>
      <c r="N316" s="34">
        <f t="shared" si="34"/>
        <v>2.4678096012310014E-2</v>
      </c>
    </row>
    <row r="317" spans="1:14" collapsed="1" x14ac:dyDescent="0.25">
      <c r="A317" s="36" t="s">
        <v>330</v>
      </c>
      <c r="B317" s="1" t="s">
        <v>331</v>
      </c>
      <c r="C317" s="42">
        <f t="shared" si="28"/>
        <v>24.133333333333333</v>
      </c>
      <c r="D317" s="48"/>
      <c r="E317" s="20">
        <v>99</v>
      </c>
      <c r="F317" s="14">
        <v>57</v>
      </c>
      <c r="G317" s="49">
        <f t="shared" si="29"/>
        <v>73.68421052631578</v>
      </c>
      <c r="H317" s="33">
        <f t="shared" si="30"/>
        <v>0.38352767985123776</v>
      </c>
      <c r="I317" s="33">
        <f t="shared" si="31"/>
        <v>0.17547100110823791</v>
      </c>
      <c r="J317" s="20">
        <v>931</v>
      </c>
      <c r="K317" s="14">
        <v>750</v>
      </c>
      <c r="L317" s="49">
        <f t="shared" si="32"/>
        <v>24.133333333333333</v>
      </c>
      <c r="M317" s="33">
        <f t="shared" si="33"/>
        <v>0.28149935445636759</v>
      </c>
      <c r="N317" s="34">
        <f t="shared" si="34"/>
        <v>0.21774790599097074</v>
      </c>
    </row>
    <row r="318" spans="1:14" hidden="1" outlineLevel="1" x14ac:dyDescent="0.25">
      <c r="A318" s="36"/>
      <c r="B318" s="50" t="s">
        <v>332</v>
      </c>
      <c r="C318" s="42">
        <f t="shared" si="28"/>
        <v>444.30379746835439</v>
      </c>
      <c r="D318" s="48"/>
      <c r="E318" s="20">
        <v>41</v>
      </c>
      <c r="F318" s="14">
        <v>20</v>
      </c>
      <c r="G318" s="49">
        <f t="shared" si="29"/>
        <v>105</v>
      </c>
      <c r="H318" s="33">
        <f t="shared" si="30"/>
        <v>0.15883469569596714</v>
      </c>
      <c r="I318" s="33">
        <f t="shared" si="31"/>
        <v>6.1568772318679965E-2</v>
      </c>
      <c r="J318" s="20">
        <v>430</v>
      </c>
      <c r="K318" s="14">
        <v>79</v>
      </c>
      <c r="L318" s="49">
        <f t="shared" si="32"/>
        <v>444.30379746835439</v>
      </c>
      <c r="M318" s="33">
        <f t="shared" si="33"/>
        <v>0.13001581355127612</v>
      </c>
      <c r="N318" s="34">
        <f t="shared" si="34"/>
        <v>2.293611276438225E-2</v>
      </c>
    </row>
    <row r="319" spans="1:14" hidden="1" outlineLevel="1" x14ac:dyDescent="0.25">
      <c r="A319" s="36"/>
      <c r="B319" s="50" t="s">
        <v>333</v>
      </c>
      <c r="C319" s="42">
        <f t="shared" si="28"/>
        <v>12.222222222222221</v>
      </c>
      <c r="D319" s="48"/>
      <c r="E319" s="20">
        <v>19</v>
      </c>
      <c r="F319" s="14">
        <v>14</v>
      </c>
      <c r="G319" s="49">
        <f t="shared" si="29"/>
        <v>35.714285714285715</v>
      </c>
      <c r="H319" s="33">
        <f t="shared" si="30"/>
        <v>7.3606322395692092E-2</v>
      </c>
      <c r="I319" s="33">
        <f t="shared" si="31"/>
        <v>4.3098140623075973E-2</v>
      </c>
      <c r="J319" s="20">
        <v>202</v>
      </c>
      <c r="K319" s="14">
        <v>180</v>
      </c>
      <c r="L319" s="49">
        <f t="shared" si="32"/>
        <v>12.222222222222221</v>
      </c>
      <c r="M319" s="33">
        <f t="shared" si="33"/>
        <v>6.1077196133390174E-2</v>
      </c>
      <c r="N319" s="34">
        <f t="shared" si="34"/>
        <v>5.2259497437832966E-2</v>
      </c>
    </row>
    <row r="320" spans="1:14" hidden="1" outlineLevel="1" x14ac:dyDescent="0.25">
      <c r="A320" s="36"/>
      <c r="B320" s="50" t="s">
        <v>334</v>
      </c>
      <c r="C320" s="42">
        <f t="shared" si="28"/>
        <v>54.629629629629626</v>
      </c>
      <c r="D320" s="48"/>
      <c r="E320" s="20">
        <v>28</v>
      </c>
      <c r="F320" s="14">
        <v>12</v>
      </c>
      <c r="G320" s="49">
        <f t="shared" si="29"/>
        <v>133.33333333333331</v>
      </c>
      <c r="H320" s="33">
        <f t="shared" si="30"/>
        <v>0.10847247510944098</v>
      </c>
      <c r="I320" s="33">
        <f t="shared" si="31"/>
        <v>3.6941263391207978E-2</v>
      </c>
      <c r="J320" s="20">
        <v>167</v>
      </c>
      <c r="K320" s="14">
        <v>108</v>
      </c>
      <c r="L320" s="49">
        <f t="shared" si="32"/>
        <v>54.629629629629626</v>
      </c>
      <c r="M320" s="33">
        <f t="shared" si="33"/>
        <v>5.0494513635030498E-2</v>
      </c>
      <c r="N320" s="34">
        <f t="shared" si="34"/>
        <v>3.1355698462699783E-2</v>
      </c>
    </row>
    <row r="321" spans="1:14" hidden="1" outlineLevel="1" x14ac:dyDescent="0.25">
      <c r="A321" s="36"/>
      <c r="B321" s="50" t="s">
        <v>335</v>
      </c>
      <c r="C321" s="42">
        <f t="shared" si="28"/>
        <v>-65.46184738955823</v>
      </c>
      <c r="D321" s="48"/>
      <c r="E321" s="20">
        <v>8</v>
      </c>
      <c r="F321" s="14">
        <v>8</v>
      </c>
      <c r="G321" s="49">
        <f t="shared" si="29"/>
        <v>0</v>
      </c>
      <c r="H321" s="33">
        <f t="shared" si="30"/>
        <v>3.0992135745554563E-2</v>
      </c>
      <c r="I321" s="33">
        <f t="shared" si="31"/>
        <v>2.4627508927471984E-2</v>
      </c>
      <c r="J321" s="20">
        <v>86</v>
      </c>
      <c r="K321" s="14">
        <v>249</v>
      </c>
      <c r="L321" s="49">
        <f t="shared" si="32"/>
        <v>-65.46184738955823</v>
      </c>
      <c r="M321" s="33">
        <f t="shared" si="33"/>
        <v>2.6003162710255226E-2</v>
      </c>
      <c r="N321" s="34">
        <f t="shared" si="34"/>
        <v>7.2292304789002282E-2</v>
      </c>
    </row>
    <row r="322" spans="1:14" hidden="1" outlineLevel="1" x14ac:dyDescent="0.25">
      <c r="A322" s="36"/>
      <c r="B322" s="50" t="s">
        <v>336</v>
      </c>
      <c r="C322" s="42">
        <f t="shared" si="28"/>
        <v>-65.671641791044777</v>
      </c>
      <c r="D322" s="48"/>
      <c r="E322" s="20">
        <v>3</v>
      </c>
      <c r="F322" s="14">
        <v>3</v>
      </c>
      <c r="G322" s="49">
        <f t="shared" si="29"/>
        <v>0</v>
      </c>
      <c r="H322" s="33">
        <f t="shared" si="30"/>
        <v>1.1622050904582962E-2</v>
      </c>
      <c r="I322" s="33">
        <f t="shared" si="31"/>
        <v>9.2353158478019944E-3</v>
      </c>
      <c r="J322" s="20">
        <v>46</v>
      </c>
      <c r="K322" s="14">
        <v>134</v>
      </c>
      <c r="L322" s="49">
        <f t="shared" si="32"/>
        <v>-65.671641791044777</v>
      </c>
      <c r="M322" s="33">
        <f t="shared" si="33"/>
        <v>1.3908668426415586E-2</v>
      </c>
      <c r="N322" s="34">
        <f t="shared" si="34"/>
        <v>3.8904292537053436E-2</v>
      </c>
    </row>
    <row r="323" spans="1:14" collapsed="1" x14ac:dyDescent="0.25">
      <c r="A323" s="36" t="s">
        <v>337</v>
      </c>
      <c r="B323" s="1" t="s">
        <v>338</v>
      </c>
      <c r="C323" s="42">
        <f t="shared" si="28"/>
        <v>66.89419795221842</v>
      </c>
      <c r="D323" s="48"/>
      <c r="E323" s="20">
        <v>100</v>
      </c>
      <c r="F323" s="14">
        <v>57</v>
      </c>
      <c r="G323" s="49">
        <f t="shared" si="29"/>
        <v>75.438596491228068</v>
      </c>
      <c r="H323" s="33">
        <f t="shared" si="30"/>
        <v>0.3874016968194321</v>
      </c>
      <c r="I323" s="33">
        <f t="shared" si="31"/>
        <v>0.17547100110823791</v>
      </c>
      <c r="J323" s="20">
        <v>489</v>
      </c>
      <c r="K323" s="14">
        <v>293</v>
      </c>
      <c r="L323" s="49">
        <f t="shared" si="32"/>
        <v>66.89419795221842</v>
      </c>
      <c r="M323" s="33">
        <f t="shared" si="33"/>
        <v>0.1478551926199396</v>
      </c>
      <c r="N323" s="34">
        <f t="shared" si="34"/>
        <v>8.5066848607139228E-2</v>
      </c>
    </row>
    <row r="324" spans="1:14" hidden="1" outlineLevel="1" x14ac:dyDescent="0.25">
      <c r="A324" s="36"/>
      <c r="B324" s="50" t="s">
        <v>339</v>
      </c>
      <c r="C324" s="42">
        <f t="shared" si="28"/>
        <v>-35.260115606936417</v>
      </c>
      <c r="D324" s="48"/>
      <c r="E324" s="20">
        <v>20</v>
      </c>
      <c r="F324" s="14">
        <v>45</v>
      </c>
      <c r="G324" s="49">
        <f t="shared" si="29"/>
        <v>-55.555555555555557</v>
      </c>
      <c r="H324" s="33">
        <f t="shared" si="30"/>
        <v>7.7480339363886416E-2</v>
      </c>
      <c r="I324" s="33">
        <f t="shared" si="31"/>
        <v>0.13852973771702992</v>
      </c>
      <c r="J324" s="20">
        <v>112</v>
      </c>
      <c r="K324" s="14">
        <v>173</v>
      </c>
      <c r="L324" s="49">
        <f t="shared" si="32"/>
        <v>-35.260115606936417</v>
      </c>
      <c r="M324" s="33">
        <f t="shared" si="33"/>
        <v>3.3864583994750987E-2</v>
      </c>
      <c r="N324" s="34">
        <f t="shared" si="34"/>
        <v>5.022718364858391E-2</v>
      </c>
    </row>
    <row r="325" spans="1:14" hidden="1" outlineLevel="1" x14ac:dyDescent="0.25">
      <c r="A325" s="36"/>
      <c r="B325" s="50" t="s">
        <v>340</v>
      </c>
      <c r="C325" s="42">
        <f t="shared" si="28"/>
        <v>192.10526315789474</v>
      </c>
      <c r="D325" s="48"/>
      <c r="E325" s="20">
        <v>16</v>
      </c>
      <c r="F325" s="14">
        <v>9</v>
      </c>
      <c r="G325" s="49">
        <f t="shared" si="29"/>
        <v>77.777777777777786</v>
      </c>
      <c r="H325" s="33">
        <f t="shared" si="30"/>
        <v>6.1984271491109126E-2</v>
      </c>
      <c r="I325" s="33">
        <f t="shared" si="31"/>
        <v>2.7705947543405988E-2</v>
      </c>
      <c r="J325" s="20">
        <v>111</v>
      </c>
      <c r="K325" s="14">
        <v>38</v>
      </c>
      <c r="L325" s="49">
        <f t="shared" si="32"/>
        <v>192.10526315789474</v>
      </c>
      <c r="M325" s="33">
        <f t="shared" si="33"/>
        <v>3.3562221637654994E-2</v>
      </c>
      <c r="N325" s="34">
        <f t="shared" si="34"/>
        <v>1.1032560570209184E-2</v>
      </c>
    </row>
    <row r="326" spans="1:14" hidden="1" outlineLevel="1" x14ac:dyDescent="0.25">
      <c r="A326" s="36"/>
      <c r="B326" s="50" t="s">
        <v>341</v>
      </c>
      <c r="C326" s="42">
        <f t="shared" si="28"/>
        <v>53.521126760563376</v>
      </c>
      <c r="D326" s="48"/>
      <c r="E326" s="20">
        <v>22</v>
      </c>
      <c r="F326" s="14">
        <v>3</v>
      </c>
      <c r="G326" s="49">
        <f t="shared" si="29"/>
        <v>633.33333333333326</v>
      </c>
      <c r="H326" s="33">
        <f t="shared" si="30"/>
        <v>8.5228373300275051E-2</v>
      </c>
      <c r="I326" s="33">
        <f t="shared" si="31"/>
        <v>9.2353158478019944E-3</v>
      </c>
      <c r="J326" s="20">
        <v>109</v>
      </c>
      <c r="K326" s="14">
        <v>71</v>
      </c>
      <c r="L326" s="49">
        <f t="shared" si="32"/>
        <v>53.521126760563376</v>
      </c>
      <c r="M326" s="33">
        <f t="shared" si="33"/>
        <v>3.2957496923463017E-2</v>
      </c>
      <c r="N326" s="34">
        <f t="shared" si="34"/>
        <v>2.0613468433811896E-2</v>
      </c>
    </row>
    <row r="327" spans="1:14" hidden="1" outlineLevel="1" x14ac:dyDescent="0.25">
      <c r="A327" s="36"/>
      <c r="B327" s="50" t="s">
        <v>342</v>
      </c>
      <c r="C327" s="42" t="str">
        <f t="shared" si="28"/>
        <v/>
      </c>
      <c r="D327" s="48"/>
      <c r="E327" s="20">
        <v>22</v>
      </c>
      <c r="F327" s="14">
        <v>0</v>
      </c>
      <c r="G327" s="49" t="str">
        <f t="shared" si="29"/>
        <v/>
      </c>
      <c r="H327" s="33">
        <f t="shared" si="30"/>
        <v>8.5228373300275051E-2</v>
      </c>
      <c r="I327" s="33" t="str">
        <f t="shared" si="31"/>
        <v/>
      </c>
      <c r="J327" s="20">
        <v>78</v>
      </c>
      <c r="K327" s="14">
        <v>0</v>
      </c>
      <c r="L327" s="49" t="str">
        <f t="shared" si="32"/>
        <v/>
      </c>
      <c r="M327" s="33">
        <f t="shared" si="33"/>
        <v>2.3584263853487296E-2</v>
      </c>
      <c r="N327" s="34" t="str">
        <f t="shared" si="34"/>
        <v/>
      </c>
    </row>
    <row r="328" spans="1:14" hidden="1" outlineLevel="1" x14ac:dyDescent="0.25">
      <c r="A328" s="36"/>
      <c r="B328" s="50" t="s">
        <v>343</v>
      </c>
      <c r="C328" s="42" t="str">
        <f t="shared" si="28"/>
        <v/>
      </c>
      <c r="D328" s="48"/>
      <c r="E328" s="20">
        <v>17</v>
      </c>
      <c r="F328" s="14">
        <v>0</v>
      </c>
      <c r="G328" s="49" t="str">
        <f t="shared" si="29"/>
        <v/>
      </c>
      <c r="H328" s="33">
        <f t="shared" si="30"/>
        <v>6.5858288459303457E-2</v>
      </c>
      <c r="I328" s="33" t="str">
        <f t="shared" si="31"/>
        <v/>
      </c>
      <c r="J328" s="20">
        <v>68</v>
      </c>
      <c r="K328" s="14">
        <v>0</v>
      </c>
      <c r="L328" s="49" t="str">
        <f t="shared" si="32"/>
        <v/>
      </c>
      <c r="M328" s="33">
        <f t="shared" si="33"/>
        <v>2.0560640282527385E-2</v>
      </c>
      <c r="N328" s="34" t="str">
        <f t="shared" si="34"/>
        <v/>
      </c>
    </row>
    <row r="329" spans="1:14" hidden="1" outlineLevel="1" x14ac:dyDescent="0.25">
      <c r="A329" s="36"/>
      <c r="B329" s="50" t="s">
        <v>344</v>
      </c>
      <c r="C329" s="42">
        <f t="shared" si="28"/>
        <v>37.5</v>
      </c>
      <c r="D329" s="48"/>
      <c r="E329" s="20">
        <v>3</v>
      </c>
      <c r="F329" s="14">
        <v>0</v>
      </c>
      <c r="G329" s="49" t="str">
        <f t="shared" si="29"/>
        <v/>
      </c>
      <c r="H329" s="33">
        <f t="shared" si="30"/>
        <v>1.1622050904582962E-2</v>
      </c>
      <c r="I329" s="33" t="str">
        <f t="shared" si="31"/>
        <v/>
      </c>
      <c r="J329" s="20">
        <v>11</v>
      </c>
      <c r="K329" s="14">
        <v>8</v>
      </c>
      <c r="L329" s="49">
        <f t="shared" si="32"/>
        <v>37.5</v>
      </c>
      <c r="M329" s="33">
        <f t="shared" si="33"/>
        <v>3.3259859280559008E-3</v>
      </c>
      <c r="N329" s="34">
        <f t="shared" si="34"/>
        <v>2.3226443305703545E-3</v>
      </c>
    </row>
    <row r="330" spans="1:14" hidden="1" outlineLevel="1" x14ac:dyDescent="0.25">
      <c r="A330" s="36"/>
      <c r="B330" s="50" t="s">
        <v>345</v>
      </c>
      <c r="C330" s="42">
        <f t="shared" ref="C330:C394" si="35">IF(K330=0,"",SUM(((J330-K330)/K330)*100))</f>
        <v>-100</v>
      </c>
      <c r="D330" s="48"/>
      <c r="E330" s="20">
        <v>0</v>
      </c>
      <c r="F330" s="14">
        <v>0</v>
      </c>
      <c r="G330" s="49" t="str">
        <f t="shared" ref="G330:G393" si="36">IF(F330=0,"",SUM(((E330-F330)/F330)*100))</f>
        <v/>
      </c>
      <c r="H330" s="33" t="str">
        <f t="shared" ref="H330:H394" si="37">IF(E330=0,"",SUM((E330/CntPeriod)*100))</f>
        <v/>
      </c>
      <c r="I330" s="33" t="str">
        <f t="shared" ref="I330:I394" si="38">IF(F330=0,"",SUM((F330/CntPeriodPrevYear)*100))</f>
        <v/>
      </c>
      <c r="J330" s="20">
        <v>0</v>
      </c>
      <c r="K330" s="14">
        <v>3</v>
      </c>
      <c r="L330" s="49">
        <f t="shared" ref="L330:L393" si="39">IF(K330=0,"",SUM(((J330-K330)/K330)*100))</f>
        <v>-100</v>
      </c>
      <c r="M330" s="33" t="str">
        <f t="shared" ref="M330:M394" si="40">IF(J330=0,"",SUM((J330/CntYearAck)*100))</f>
        <v/>
      </c>
      <c r="N330" s="34">
        <f t="shared" ref="N330:N394" si="41">IF(K330=0,"",SUM((K330/CntPrevYearAck)*100))</f>
        <v>8.7099162396388295E-4</v>
      </c>
    </row>
    <row r="331" spans="1:14" collapsed="1" x14ac:dyDescent="0.25">
      <c r="A331" s="36" t="s">
        <v>346</v>
      </c>
      <c r="B331" s="1" t="s">
        <v>347</v>
      </c>
      <c r="C331" s="42">
        <f t="shared" si="35"/>
        <v>-18.197278911564627</v>
      </c>
      <c r="D331" s="48"/>
      <c r="E331" s="20">
        <v>36</v>
      </c>
      <c r="F331" s="14">
        <v>42</v>
      </c>
      <c r="G331" s="49">
        <f t="shared" si="36"/>
        <v>-14.285714285714285</v>
      </c>
      <c r="H331" s="33">
        <f t="shared" si="37"/>
        <v>0.13946461085499556</v>
      </c>
      <c r="I331" s="33">
        <f t="shared" si="38"/>
        <v>0.12929442186922793</v>
      </c>
      <c r="J331" s="20">
        <v>481</v>
      </c>
      <c r="K331" s="14">
        <v>588</v>
      </c>
      <c r="L331" s="49">
        <f t="shared" si="39"/>
        <v>-18.197278911564627</v>
      </c>
      <c r="M331" s="33">
        <f t="shared" si="40"/>
        <v>0.14543629376317166</v>
      </c>
      <c r="N331" s="34">
        <f t="shared" si="41"/>
        <v>0.17071435829692103</v>
      </c>
    </row>
    <row r="332" spans="1:14" hidden="1" outlineLevel="1" x14ac:dyDescent="0.25">
      <c r="A332" s="36"/>
      <c r="B332" s="50" t="s">
        <v>348</v>
      </c>
      <c r="C332" s="42">
        <f t="shared" si="35"/>
        <v>5.5555555555555554</v>
      </c>
      <c r="D332" s="48"/>
      <c r="E332" s="20">
        <v>26</v>
      </c>
      <c r="F332" s="14">
        <v>15</v>
      </c>
      <c r="G332" s="49">
        <f t="shared" si="36"/>
        <v>73.333333333333329</v>
      </c>
      <c r="H332" s="33">
        <f t="shared" si="37"/>
        <v>0.10072444117305233</v>
      </c>
      <c r="I332" s="33">
        <f t="shared" si="38"/>
        <v>4.6176579239009974E-2</v>
      </c>
      <c r="J332" s="20">
        <v>247</v>
      </c>
      <c r="K332" s="14">
        <v>234</v>
      </c>
      <c r="L332" s="49">
        <f t="shared" si="39"/>
        <v>5.5555555555555554</v>
      </c>
      <c r="M332" s="33">
        <f t="shared" si="40"/>
        <v>7.4683502202709778E-2</v>
      </c>
      <c r="N332" s="34">
        <f t="shared" si="41"/>
        <v>6.7937346669182871E-2</v>
      </c>
    </row>
    <row r="333" spans="1:14" hidden="1" outlineLevel="1" x14ac:dyDescent="0.25">
      <c r="A333" s="36"/>
      <c r="B333" s="50" t="s">
        <v>349</v>
      </c>
      <c r="C333" s="42">
        <f t="shared" si="35"/>
        <v>-60.185185185185183</v>
      </c>
      <c r="D333" s="48"/>
      <c r="E333" s="20">
        <v>5</v>
      </c>
      <c r="F333" s="14">
        <v>9</v>
      </c>
      <c r="G333" s="49">
        <f t="shared" si="36"/>
        <v>-44.444444444444443</v>
      </c>
      <c r="H333" s="33">
        <f t="shared" si="37"/>
        <v>1.9370084840971604E-2</v>
      </c>
      <c r="I333" s="33">
        <f t="shared" si="38"/>
        <v>2.7705947543405988E-2</v>
      </c>
      <c r="J333" s="20">
        <v>86</v>
      </c>
      <c r="K333" s="14">
        <v>216</v>
      </c>
      <c r="L333" s="49">
        <f t="shared" si="39"/>
        <v>-60.185185185185183</v>
      </c>
      <c r="M333" s="33">
        <f t="shared" si="40"/>
        <v>2.6003162710255226E-2</v>
      </c>
      <c r="N333" s="34">
        <f t="shared" si="41"/>
        <v>6.2711396925399565E-2</v>
      </c>
    </row>
    <row r="334" spans="1:14" hidden="1" outlineLevel="1" x14ac:dyDescent="0.25">
      <c r="A334" s="36"/>
      <c r="B334" s="50" t="s">
        <v>350</v>
      </c>
      <c r="C334" s="42">
        <f t="shared" si="35"/>
        <v>-26.785714285714285</v>
      </c>
      <c r="D334" s="48"/>
      <c r="E334" s="20">
        <v>3</v>
      </c>
      <c r="F334" s="14">
        <v>9</v>
      </c>
      <c r="G334" s="49">
        <f t="shared" si="36"/>
        <v>-66.666666666666657</v>
      </c>
      <c r="H334" s="33">
        <f t="shared" si="37"/>
        <v>1.1622050904582962E-2</v>
      </c>
      <c r="I334" s="33">
        <f t="shared" si="38"/>
        <v>2.7705947543405988E-2</v>
      </c>
      <c r="J334" s="20">
        <v>82</v>
      </c>
      <c r="K334" s="14">
        <v>112</v>
      </c>
      <c r="L334" s="49">
        <f t="shared" si="39"/>
        <v>-26.785714285714285</v>
      </c>
      <c r="M334" s="33">
        <f t="shared" si="40"/>
        <v>2.4793713281871261E-2</v>
      </c>
      <c r="N334" s="34">
        <f t="shared" si="41"/>
        <v>3.2517020627984963E-2</v>
      </c>
    </row>
    <row r="335" spans="1:14" hidden="1" outlineLevel="1" x14ac:dyDescent="0.25">
      <c r="A335" s="36"/>
      <c r="B335" s="50" t="s">
        <v>351</v>
      </c>
      <c r="C335" s="42">
        <f t="shared" si="35"/>
        <v>153.84615384615387</v>
      </c>
      <c r="D335" s="48"/>
      <c r="E335" s="20">
        <v>2</v>
      </c>
      <c r="F335" s="14">
        <v>9</v>
      </c>
      <c r="G335" s="49">
        <f t="shared" si="36"/>
        <v>-77.777777777777786</v>
      </c>
      <c r="H335" s="33">
        <f t="shared" si="37"/>
        <v>7.7480339363886408E-3</v>
      </c>
      <c r="I335" s="33">
        <f t="shared" si="38"/>
        <v>2.7705947543405988E-2</v>
      </c>
      <c r="J335" s="20">
        <v>66</v>
      </c>
      <c r="K335" s="14">
        <v>26</v>
      </c>
      <c r="L335" s="49">
        <f t="shared" si="39"/>
        <v>153.84615384615387</v>
      </c>
      <c r="M335" s="33">
        <f t="shared" si="40"/>
        <v>1.9955915568335404E-2</v>
      </c>
      <c r="N335" s="34">
        <f t="shared" si="41"/>
        <v>7.5485940743536513E-3</v>
      </c>
    </row>
    <row r="336" spans="1:14" collapsed="1" x14ac:dyDescent="0.25">
      <c r="A336" s="36" t="s">
        <v>352</v>
      </c>
      <c r="B336" s="1" t="s">
        <v>353</v>
      </c>
      <c r="C336" s="42">
        <f t="shared" si="35"/>
        <v>-4.9504950495049505</v>
      </c>
      <c r="D336" s="48"/>
      <c r="E336" s="20">
        <v>0</v>
      </c>
      <c r="F336" s="14">
        <v>12</v>
      </c>
      <c r="G336" s="49">
        <f t="shared" si="36"/>
        <v>-100</v>
      </c>
      <c r="H336" s="33" t="str">
        <f t="shared" si="37"/>
        <v/>
      </c>
      <c r="I336" s="33">
        <f t="shared" si="38"/>
        <v>3.6941263391207978E-2</v>
      </c>
      <c r="J336" s="20">
        <v>384</v>
      </c>
      <c r="K336" s="14">
        <v>404</v>
      </c>
      <c r="L336" s="49">
        <f t="shared" si="39"/>
        <v>-4.9504950495049505</v>
      </c>
      <c r="M336" s="33">
        <f t="shared" si="40"/>
        <v>0.11610714512486053</v>
      </c>
      <c r="N336" s="34">
        <f t="shared" si="41"/>
        <v>0.11729353869380289</v>
      </c>
    </row>
    <row r="337" spans="1:14" hidden="1" outlineLevel="1" x14ac:dyDescent="0.25">
      <c r="A337" s="36"/>
      <c r="B337" s="50" t="s">
        <v>354</v>
      </c>
      <c r="C337" s="42">
        <f t="shared" si="35"/>
        <v>77.173913043478265</v>
      </c>
      <c r="D337" s="48"/>
      <c r="E337" s="20">
        <v>0</v>
      </c>
      <c r="F337" s="14">
        <v>2</v>
      </c>
      <c r="G337" s="49">
        <f t="shared" si="36"/>
        <v>-100</v>
      </c>
      <c r="H337" s="33" t="str">
        <f t="shared" si="37"/>
        <v/>
      </c>
      <c r="I337" s="33">
        <f t="shared" si="38"/>
        <v>6.156877231867996E-3</v>
      </c>
      <c r="J337" s="20">
        <v>163</v>
      </c>
      <c r="K337" s="14">
        <v>92</v>
      </c>
      <c r="L337" s="49">
        <f t="shared" si="39"/>
        <v>77.173913043478265</v>
      </c>
      <c r="M337" s="33">
        <f t="shared" si="40"/>
        <v>4.928506420664653E-2</v>
      </c>
      <c r="N337" s="34">
        <f t="shared" si="41"/>
        <v>2.6710409801559077E-2</v>
      </c>
    </row>
    <row r="338" spans="1:14" hidden="1" outlineLevel="1" x14ac:dyDescent="0.25">
      <c r="A338" s="36"/>
      <c r="B338" s="50" t="s">
        <v>355</v>
      </c>
      <c r="C338" s="42">
        <f t="shared" si="35"/>
        <v>-0.69444444444444442</v>
      </c>
      <c r="D338" s="48"/>
      <c r="E338" s="20">
        <v>0</v>
      </c>
      <c r="F338" s="14">
        <v>8</v>
      </c>
      <c r="G338" s="49">
        <f t="shared" si="36"/>
        <v>-100</v>
      </c>
      <c r="H338" s="33" t="str">
        <f t="shared" si="37"/>
        <v/>
      </c>
      <c r="I338" s="33">
        <f t="shared" si="38"/>
        <v>2.4627508927471984E-2</v>
      </c>
      <c r="J338" s="20">
        <v>143</v>
      </c>
      <c r="K338" s="14">
        <v>144</v>
      </c>
      <c r="L338" s="49">
        <f t="shared" si="39"/>
        <v>-0.69444444444444442</v>
      </c>
      <c r="M338" s="33">
        <f t="shared" si="40"/>
        <v>4.3237817064726715E-2</v>
      </c>
      <c r="N338" s="34">
        <f t="shared" si="41"/>
        <v>4.1807597950266374E-2</v>
      </c>
    </row>
    <row r="339" spans="1:14" hidden="1" outlineLevel="1" x14ac:dyDescent="0.25">
      <c r="A339" s="36"/>
      <c r="B339" s="50" t="s">
        <v>356</v>
      </c>
      <c r="C339" s="42">
        <f t="shared" si="35"/>
        <v>-46.067415730337082</v>
      </c>
      <c r="D339" s="48"/>
      <c r="E339" s="20">
        <v>0</v>
      </c>
      <c r="F339" s="14">
        <v>1</v>
      </c>
      <c r="G339" s="49">
        <f t="shared" si="36"/>
        <v>-100</v>
      </c>
      <c r="H339" s="33" t="str">
        <f t="shared" si="37"/>
        <v/>
      </c>
      <c r="I339" s="33">
        <f t="shared" si="38"/>
        <v>3.078438615933998E-3</v>
      </c>
      <c r="J339" s="20">
        <v>48</v>
      </c>
      <c r="K339" s="14">
        <v>89</v>
      </c>
      <c r="L339" s="49">
        <f t="shared" si="39"/>
        <v>-46.067415730337082</v>
      </c>
      <c r="M339" s="33">
        <f t="shared" si="40"/>
        <v>1.4513393140607567E-2</v>
      </c>
      <c r="N339" s="34">
        <f t="shared" si="41"/>
        <v>2.5839418177595195E-2</v>
      </c>
    </row>
    <row r="340" spans="1:14" hidden="1" outlineLevel="1" x14ac:dyDescent="0.25">
      <c r="A340" s="36"/>
      <c r="B340" s="50" t="s">
        <v>357</v>
      </c>
      <c r="C340" s="42">
        <f t="shared" si="35"/>
        <v>-49.056603773584904</v>
      </c>
      <c r="D340" s="48"/>
      <c r="E340" s="20">
        <v>0</v>
      </c>
      <c r="F340" s="14">
        <v>0</v>
      </c>
      <c r="G340" s="49" t="str">
        <f t="shared" si="36"/>
        <v/>
      </c>
      <c r="H340" s="33" t="str">
        <f t="shared" si="37"/>
        <v/>
      </c>
      <c r="I340" s="33" t="str">
        <f t="shared" si="38"/>
        <v/>
      </c>
      <c r="J340" s="20">
        <v>27</v>
      </c>
      <c r="K340" s="14">
        <v>53</v>
      </c>
      <c r="L340" s="49">
        <f t="shared" si="39"/>
        <v>-49.056603773584904</v>
      </c>
      <c r="M340" s="33">
        <f t="shared" si="40"/>
        <v>8.1637836415917563E-3</v>
      </c>
      <c r="N340" s="34">
        <f t="shared" si="41"/>
        <v>1.5387518690028598E-2</v>
      </c>
    </row>
    <row r="341" spans="1:14" hidden="1" outlineLevel="1" x14ac:dyDescent="0.25">
      <c r="A341" s="36"/>
      <c r="B341" s="50" t="s">
        <v>358</v>
      </c>
      <c r="C341" s="42">
        <f t="shared" si="35"/>
        <v>-88.461538461538453</v>
      </c>
      <c r="D341" s="48"/>
      <c r="E341" s="20">
        <v>0</v>
      </c>
      <c r="F341" s="14">
        <v>1</v>
      </c>
      <c r="G341" s="49">
        <f t="shared" si="36"/>
        <v>-100</v>
      </c>
      <c r="H341" s="33" t="str">
        <f t="shared" si="37"/>
        <v/>
      </c>
      <c r="I341" s="33">
        <f t="shared" si="38"/>
        <v>3.078438615933998E-3</v>
      </c>
      <c r="J341" s="20">
        <v>3</v>
      </c>
      <c r="K341" s="14">
        <v>26</v>
      </c>
      <c r="L341" s="49">
        <f t="shared" si="39"/>
        <v>-88.461538461538453</v>
      </c>
      <c r="M341" s="33">
        <f t="shared" si="40"/>
        <v>9.0708707128797292E-4</v>
      </c>
      <c r="N341" s="34">
        <f t="shared" si="41"/>
        <v>7.5485940743536513E-3</v>
      </c>
    </row>
    <row r="342" spans="1:14" collapsed="1" x14ac:dyDescent="0.25">
      <c r="A342" s="36" t="s">
        <v>359</v>
      </c>
      <c r="B342" s="1" t="s">
        <v>360</v>
      </c>
      <c r="C342" s="42">
        <f t="shared" si="35"/>
        <v>53.804347826086953</v>
      </c>
      <c r="D342" s="48"/>
      <c r="E342" s="20">
        <v>2</v>
      </c>
      <c r="F342" s="14">
        <v>11</v>
      </c>
      <c r="G342" s="49">
        <f t="shared" si="36"/>
        <v>-81.818181818181827</v>
      </c>
      <c r="H342" s="33">
        <f t="shared" si="37"/>
        <v>7.7480339363886408E-3</v>
      </c>
      <c r="I342" s="33">
        <f t="shared" si="38"/>
        <v>3.3862824775273984E-2</v>
      </c>
      <c r="J342" s="20">
        <v>283</v>
      </c>
      <c r="K342" s="14">
        <v>184</v>
      </c>
      <c r="L342" s="49">
        <f t="shared" si="39"/>
        <v>53.804347826086953</v>
      </c>
      <c r="M342" s="33">
        <f t="shared" si="40"/>
        <v>8.5568547058165453E-2</v>
      </c>
      <c r="N342" s="34">
        <f t="shared" si="41"/>
        <v>5.3420819603118154E-2</v>
      </c>
    </row>
    <row r="343" spans="1:14" hidden="1" outlineLevel="1" x14ac:dyDescent="0.25">
      <c r="A343" s="36"/>
      <c r="B343" s="50" t="s">
        <v>361</v>
      </c>
      <c r="C343" s="42">
        <f t="shared" si="35"/>
        <v>68.852459016393439</v>
      </c>
      <c r="D343" s="48"/>
      <c r="E343" s="20">
        <v>1</v>
      </c>
      <c r="F343" s="14">
        <v>5</v>
      </c>
      <c r="G343" s="49">
        <f t="shared" si="36"/>
        <v>-80</v>
      </c>
      <c r="H343" s="33">
        <f t="shared" si="37"/>
        <v>3.8740169681943204E-3</v>
      </c>
      <c r="I343" s="33">
        <f t="shared" si="38"/>
        <v>1.5392193079669991E-2</v>
      </c>
      <c r="J343" s="20">
        <v>206</v>
      </c>
      <c r="K343" s="14">
        <v>122</v>
      </c>
      <c r="L343" s="49">
        <f t="shared" si="39"/>
        <v>68.852459016393439</v>
      </c>
      <c r="M343" s="33">
        <f t="shared" si="40"/>
        <v>6.2286645561774136E-2</v>
      </c>
      <c r="N343" s="34">
        <f t="shared" si="41"/>
        <v>3.5420326041197901E-2</v>
      </c>
    </row>
    <row r="344" spans="1:14" hidden="1" outlineLevel="1" x14ac:dyDescent="0.25">
      <c r="A344" s="36"/>
      <c r="B344" s="50" t="s">
        <v>362</v>
      </c>
      <c r="C344" s="42">
        <f t="shared" si="35"/>
        <v>36.363636363636367</v>
      </c>
      <c r="D344" s="48"/>
      <c r="E344" s="20">
        <v>1</v>
      </c>
      <c r="F344" s="14">
        <v>2</v>
      </c>
      <c r="G344" s="49">
        <f t="shared" si="36"/>
        <v>-50</v>
      </c>
      <c r="H344" s="33">
        <f t="shared" si="37"/>
        <v>3.8740169681943204E-3</v>
      </c>
      <c r="I344" s="33">
        <f t="shared" si="38"/>
        <v>6.156877231867996E-3</v>
      </c>
      <c r="J344" s="20">
        <v>60</v>
      </c>
      <c r="K344" s="14">
        <v>44</v>
      </c>
      <c r="L344" s="49">
        <f t="shared" si="39"/>
        <v>36.363636363636367</v>
      </c>
      <c r="M344" s="33">
        <f t="shared" si="40"/>
        <v>1.8141741425759458E-2</v>
      </c>
      <c r="N344" s="34">
        <f t="shared" si="41"/>
        <v>1.2774543818136948E-2</v>
      </c>
    </row>
    <row r="345" spans="1:14" hidden="1" outlineLevel="1" x14ac:dyDescent="0.25">
      <c r="A345" s="36"/>
      <c r="B345" s="50" t="s">
        <v>363</v>
      </c>
      <c r="C345" s="42">
        <f t="shared" si="35"/>
        <v>-5.5555555555555554</v>
      </c>
      <c r="D345" s="48"/>
      <c r="E345" s="20">
        <v>0</v>
      </c>
      <c r="F345" s="14">
        <v>4</v>
      </c>
      <c r="G345" s="49">
        <f t="shared" si="36"/>
        <v>-100</v>
      </c>
      <c r="H345" s="33" t="str">
        <f t="shared" si="37"/>
        <v/>
      </c>
      <c r="I345" s="33">
        <f t="shared" si="38"/>
        <v>1.2313754463735992E-2</v>
      </c>
      <c r="J345" s="20">
        <v>17</v>
      </c>
      <c r="K345" s="14">
        <v>18</v>
      </c>
      <c r="L345" s="49">
        <f t="shared" si="39"/>
        <v>-5.5555555555555554</v>
      </c>
      <c r="M345" s="33">
        <f t="shared" si="40"/>
        <v>5.1401600706318462E-3</v>
      </c>
      <c r="N345" s="34">
        <f t="shared" si="41"/>
        <v>5.2259497437832968E-3</v>
      </c>
    </row>
    <row r="346" spans="1:14" collapsed="1" x14ac:dyDescent="0.25">
      <c r="A346" s="36" t="s">
        <v>364</v>
      </c>
      <c r="B346" s="1" t="s">
        <v>363</v>
      </c>
      <c r="C346" s="42">
        <f t="shared" si="35"/>
        <v>-12.676056338028168</v>
      </c>
      <c r="D346" s="48"/>
      <c r="E346" s="20">
        <v>120</v>
      </c>
      <c r="F346" s="14">
        <v>106</v>
      </c>
      <c r="G346" s="49">
        <f t="shared" si="36"/>
        <v>13.20754716981132</v>
      </c>
      <c r="H346" s="33">
        <f t="shared" si="37"/>
        <v>0.46488203618331847</v>
      </c>
      <c r="I346" s="33">
        <f t="shared" si="38"/>
        <v>0.3263144932890038</v>
      </c>
      <c r="J346" s="20">
        <v>1240</v>
      </c>
      <c r="K346" s="14">
        <v>1420</v>
      </c>
      <c r="L346" s="49">
        <f t="shared" si="39"/>
        <v>-12.676056338028168</v>
      </c>
      <c r="M346" s="33">
        <f t="shared" si="40"/>
        <v>0.3749293227990288</v>
      </c>
      <c r="N346" s="34">
        <f t="shared" si="41"/>
        <v>0.41226936867623787</v>
      </c>
    </row>
    <row r="347" spans="1:14" hidden="1" outlineLevel="1" x14ac:dyDescent="0.25">
      <c r="A347" s="36"/>
      <c r="B347" s="50" t="s">
        <v>365</v>
      </c>
      <c r="C347" s="42">
        <f t="shared" si="35"/>
        <v>-12.676056338028168</v>
      </c>
      <c r="D347" s="48"/>
      <c r="E347" s="20">
        <v>120</v>
      </c>
      <c r="F347" s="14">
        <v>106</v>
      </c>
      <c r="G347" s="49">
        <f t="shared" si="36"/>
        <v>13.20754716981132</v>
      </c>
      <c r="H347" s="33">
        <f t="shared" si="37"/>
        <v>0.46488203618331847</v>
      </c>
      <c r="I347" s="33">
        <f t="shared" si="38"/>
        <v>0.3263144932890038</v>
      </c>
      <c r="J347" s="20">
        <v>1240</v>
      </c>
      <c r="K347" s="14">
        <v>1420</v>
      </c>
      <c r="L347" s="49">
        <f t="shared" si="39"/>
        <v>-12.676056338028168</v>
      </c>
      <c r="M347" s="33">
        <f t="shared" si="40"/>
        <v>0.3749293227990288</v>
      </c>
      <c r="N347" s="34">
        <f t="shared" si="41"/>
        <v>0.41226936867623787</v>
      </c>
    </row>
    <row r="348" spans="1:14" collapsed="1" x14ac:dyDescent="0.25">
      <c r="A348" s="36" t="s">
        <v>366</v>
      </c>
      <c r="B348" s="1" t="s">
        <v>367</v>
      </c>
      <c r="C348" s="42">
        <f t="shared" si="35"/>
        <v>161.53846153846155</v>
      </c>
      <c r="D348" s="48"/>
      <c r="E348" s="20">
        <v>6</v>
      </c>
      <c r="F348" s="14">
        <v>3</v>
      </c>
      <c r="G348" s="49">
        <f t="shared" si="36"/>
        <v>100</v>
      </c>
      <c r="H348" s="33">
        <f t="shared" si="37"/>
        <v>2.3244101809165925E-2</v>
      </c>
      <c r="I348" s="33">
        <f t="shared" si="38"/>
        <v>9.2353158478019944E-3</v>
      </c>
      <c r="J348" s="20">
        <v>102</v>
      </c>
      <c r="K348" s="14">
        <v>39</v>
      </c>
      <c r="L348" s="49">
        <f t="shared" si="39"/>
        <v>161.53846153846155</v>
      </c>
      <c r="M348" s="33">
        <f t="shared" si="40"/>
        <v>3.0840960423791079E-2</v>
      </c>
      <c r="N348" s="34">
        <f t="shared" si="41"/>
        <v>1.1322891111530477E-2</v>
      </c>
    </row>
    <row r="349" spans="1:14" hidden="1" outlineLevel="1" x14ac:dyDescent="0.25">
      <c r="A349" s="36"/>
      <c r="B349" s="50" t="s">
        <v>368</v>
      </c>
      <c r="C349" s="42">
        <f t="shared" si="35"/>
        <v>343.75</v>
      </c>
      <c r="D349" s="48"/>
      <c r="E349" s="20">
        <v>3</v>
      </c>
      <c r="F349" s="14">
        <v>2</v>
      </c>
      <c r="G349" s="49">
        <f t="shared" si="36"/>
        <v>50</v>
      </c>
      <c r="H349" s="33">
        <f t="shared" si="37"/>
        <v>1.1622050904582962E-2</v>
      </c>
      <c r="I349" s="33">
        <f t="shared" si="38"/>
        <v>6.156877231867996E-3</v>
      </c>
      <c r="J349" s="20">
        <v>71</v>
      </c>
      <c r="K349" s="14">
        <v>16</v>
      </c>
      <c r="L349" s="49">
        <f t="shared" si="39"/>
        <v>343.75</v>
      </c>
      <c r="M349" s="33">
        <f t="shared" si="40"/>
        <v>2.1467727353815358E-2</v>
      </c>
      <c r="N349" s="34">
        <f t="shared" si="41"/>
        <v>4.645288661140709E-3</v>
      </c>
    </row>
    <row r="350" spans="1:14" hidden="1" outlineLevel="1" x14ac:dyDescent="0.25">
      <c r="A350" s="36"/>
      <c r="B350" s="50" t="s">
        <v>369</v>
      </c>
      <c r="C350" s="42">
        <f t="shared" si="35"/>
        <v>54.54545454545454</v>
      </c>
      <c r="D350" s="48"/>
      <c r="E350" s="20">
        <v>1</v>
      </c>
      <c r="F350" s="14">
        <v>0</v>
      </c>
      <c r="G350" s="49" t="str">
        <f t="shared" si="36"/>
        <v/>
      </c>
      <c r="H350" s="33">
        <f t="shared" si="37"/>
        <v>3.8740169681943204E-3</v>
      </c>
      <c r="I350" s="33" t="str">
        <f t="shared" si="38"/>
        <v/>
      </c>
      <c r="J350" s="20">
        <v>17</v>
      </c>
      <c r="K350" s="14">
        <v>11</v>
      </c>
      <c r="L350" s="49">
        <f t="shared" si="39"/>
        <v>54.54545454545454</v>
      </c>
      <c r="M350" s="33">
        <f t="shared" si="40"/>
        <v>5.1401600706318462E-3</v>
      </c>
      <c r="N350" s="34">
        <f t="shared" si="41"/>
        <v>3.193635954534237E-3</v>
      </c>
    </row>
    <row r="351" spans="1:14" hidden="1" outlineLevel="1" x14ac:dyDescent="0.25">
      <c r="A351" s="36"/>
      <c r="B351" s="50" t="s">
        <v>370</v>
      </c>
      <c r="C351" s="42">
        <f t="shared" si="35"/>
        <v>0</v>
      </c>
      <c r="D351" s="48"/>
      <c r="E351" s="20">
        <v>1</v>
      </c>
      <c r="F351" s="14">
        <v>0</v>
      </c>
      <c r="G351" s="49" t="str">
        <f t="shared" si="36"/>
        <v/>
      </c>
      <c r="H351" s="33">
        <f t="shared" si="37"/>
        <v>3.8740169681943204E-3</v>
      </c>
      <c r="I351" s="33" t="str">
        <f t="shared" si="38"/>
        <v/>
      </c>
      <c r="J351" s="20">
        <v>9</v>
      </c>
      <c r="K351" s="14">
        <v>9</v>
      </c>
      <c r="L351" s="49">
        <f t="shared" si="39"/>
        <v>0</v>
      </c>
      <c r="M351" s="33">
        <f t="shared" si="40"/>
        <v>2.7212612138639188E-3</v>
      </c>
      <c r="N351" s="34">
        <f t="shared" si="41"/>
        <v>2.6129748718916484E-3</v>
      </c>
    </row>
    <row r="352" spans="1:14" hidden="1" outlineLevel="1" x14ac:dyDescent="0.25">
      <c r="A352" s="36"/>
      <c r="B352" s="50" t="s">
        <v>371</v>
      </c>
      <c r="C352" s="42" t="str">
        <f t="shared" si="35"/>
        <v/>
      </c>
      <c r="D352" s="48"/>
      <c r="E352" s="20">
        <v>0</v>
      </c>
      <c r="F352" s="14">
        <v>0</v>
      </c>
      <c r="G352" s="49" t="str">
        <f t="shared" si="36"/>
        <v/>
      </c>
      <c r="H352" s="33" t="str">
        <f t="shared" si="37"/>
        <v/>
      </c>
      <c r="I352" s="33" t="str">
        <f t="shared" si="38"/>
        <v/>
      </c>
      <c r="J352" s="20">
        <v>3</v>
      </c>
      <c r="K352" s="14">
        <v>0</v>
      </c>
      <c r="L352" s="49" t="str">
        <f t="shared" si="39"/>
        <v/>
      </c>
      <c r="M352" s="33">
        <f t="shared" si="40"/>
        <v>9.0708707128797292E-4</v>
      </c>
      <c r="N352" s="34" t="str">
        <f t="shared" si="41"/>
        <v/>
      </c>
    </row>
    <row r="353" spans="1:14" hidden="1" outlineLevel="1" x14ac:dyDescent="0.25">
      <c r="A353" s="36"/>
      <c r="B353" s="50" t="s">
        <v>372</v>
      </c>
      <c r="C353" s="42">
        <f t="shared" si="35"/>
        <v>-33.333333333333329</v>
      </c>
      <c r="D353" s="48"/>
      <c r="E353" s="20">
        <v>1</v>
      </c>
      <c r="F353" s="14">
        <v>1</v>
      </c>
      <c r="G353" s="49">
        <f t="shared" si="36"/>
        <v>0</v>
      </c>
      <c r="H353" s="33">
        <f t="shared" si="37"/>
        <v>3.8740169681943204E-3</v>
      </c>
      <c r="I353" s="33">
        <f t="shared" si="38"/>
        <v>3.078438615933998E-3</v>
      </c>
      <c r="J353" s="20">
        <v>2</v>
      </c>
      <c r="K353" s="14">
        <v>3</v>
      </c>
      <c r="L353" s="49">
        <f t="shared" si="39"/>
        <v>-33.333333333333329</v>
      </c>
      <c r="M353" s="33">
        <f t="shared" si="40"/>
        <v>6.0472471419198198E-4</v>
      </c>
      <c r="N353" s="34">
        <f t="shared" si="41"/>
        <v>8.7099162396388295E-4</v>
      </c>
    </row>
    <row r="354" spans="1:14" collapsed="1" x14ac:dyDescent="0.25">
      <c r="A354" s="36" t="s">
        <v>373</v>
      </c>
      <c r="B354" s="1" t="s">
        <v>374</v>
      </c>
      <c r="C354" s="42">
        <f t="shared" si="35"/>
        <v>-78.811369509043928</v>
      </c>
      <c r="D354" s="48"/>
      <c r="E354" s="20">
        <v>8</v>
      </c>
      <c r="F354" s="14">
        <v>17</v>
      </c>
      <c r="G354" s="49">
        <f t="shared" si="36"/>
        <v>-52.941176470588239</v>
      </c>
      <c r="H354" s="33">
        <f t="shared" si="37"/>
        <v>3.0992135745554563E-2</v>
      </c>
      <c r="I354" s="33">
        <f t="shared" si="38"/>
        <v>5.2333456470877969E-2</v>
      </c>
      <c r="J354" s="20">
        <v>82</v>
      </c>
      <c r="K354" s="14">
        <v>387</v>
      </c>
      <c r="L354" s="49">
        <f t="shared" si="39"/>
        <v>-78.811369509043928</v>
      </c>
      <c r="M354" s="33">
        <f t="shared" si="40"/>
        <v>2.4793713281871261E-2</v>
      </c>
      <c r="N354" s="34">
        <f t="shared" si="41"/>
        <v>0.1123579194913409</v>
      </c>
    </row>
    <row r="355" spans="1:14" hidden="1" outlineLevel="1" x14ac:dyDescent="0.25">
      <c r="A355" s="36"/>
      <c r="B355" s="50" t="s">
        <v>375</v>
      </c>
      <c r="C355" s="42">
        <f t="shared" si="35"/>
        <v>-78.811369509043928</v>
      </c>
      <c r="D355" s="48"/>
      <c r="E355" s="20">
        <v>8</v>
      </c>
      <c r="F355" s="14">
        <v>17</v>
      </c>
      <c r="G355" s="49">
        <f t="shared" si="36"/>
        <v>-52.941176470588239</v>
      </c>
      <c r="H355" s="33">
        <f t="shared" si="37"/>
        <v>3.0992135745554563E-2</v>
      </c>
      <c r="I355" s="33">
        <f t="shared" si="38"/>
        <v>5.2333456470877969E-2</v>
      </c>
      <c r="J355" s="20">
        <v>82</v>
      </c>
      <c r="K355" s="14">
        <v>387</v>
      </c>
      <c r="L355" s="49">
        <f t="shared" si="39"/>
        <v>-78.811369509043928</v>
      </c>
      <c r="M355" s="33">
        <f t="shared" si="40"/>
        <v>2.4793713281871261E-2</v>
      </c>
      <c r="N355" s="34">
        <f t="shared" si="41"/>
        <v>0.1123579194913409</v>
      </c>
    </row>
    <row r="356" spans="1:14" collapsed="1" x14ac:dyDescent="0.25">
      <c r="A356" s="36" t="s">
        <v>376</v>
      </c>
      <c r="B356" s="1" t="s">
        <v>377</v>
      </c>
      <c r="C356" s="42">
        <f t="shared" si="35"/>
        <v>19.642857142857142</v>
      </c>
      <c r="D356" s="48"/>
      <c r="E356" s="20">
        <v>7</v>
      </c>
      <c r="F356" s="14">
        <v>0</v>
      </c>
      <c r="G356" s="49" t="str">
        <f t="shared" si="36"/>
        <v/>
      </c>
      <c r="H356" s="33">
        <f t="shared" si="37"/>
        <v>2.7118118777360246E-2</v>
      </c>
      <c r="I356" s="33" t="str">
        <f t="shared" si="38"/>
        <v/>
      </c>
      <c r="J356" s="20">
        <v>67</v>
      </c>
      <c r="K356" s="14">
        <v>56</v>
      </c>
      <c r="L356" s="49">
        <f t="shared" si="39"/>
        <v>19.642857142857142</v>
      </c>
      <c r="M356" s="33">
        <f t="shared" si="40"/>
        <v>2.0258277925431393E-2</v>
      </c>
      <c r="N356" s="34">
        <f t="shared" si="41"/>
        <v>1.6258510313992482E-2</v>
      </c>
    </row>
    <row r="357" spans="1:14" hidden="1" outlineLevel="1" x14ac:dyDescent="0.25">
      <c r="A357" s="36"/>
      <c r="B357" s="50" t="s">
        <v>377</v>
      </c>
      <c r="C357" s="42">
        <f t="shared" si="35"/>
        <v>19.642857142857142</v>
      </c>
      <c r="D357" s="48"/>
      <c r="E357" s="20">
        <v>7</v>
      </c>
      <c r="F357" s="14">
        <v>0</v>
      </c>
      <c r="G357" s="49" t="str">
        <f t="shared" si="36"/>
        <v/>
      </c>
      <c r="H357" s="33">
        <f t="shared" si="37"/>
        <v>2.7118118777360246E-2</v>
      </c>
      <c r="I357" s="33" t="str">
        <f t="shared" si="38"/>
        <v/>
      </c>
      <c r="J357" s="20">
        <v>67</v>
      </c>
      <c r="K357" s="14">
        <v>56</v>
      </c>
      <c r="L357" s="49">
        <f t="shared" si="39"/>
        <v>19.642857142857142</v>
      </c>
      <c r="M357" s="33">
        <f t="shared" si="40"/>
        <v>2.0258277925431393E-2</v>
      </c>
      <c r="N357" s="34">
        <f t="shared" si="41"/>
        <v>1.6258510313992482E-2</v>
      </c>
    </row>
    <row r="358" spans="1:14" collapsed="1" x14ac:dyDescent="0.25">
      <c r="A358" s="36" t="s">
        <v>378</v>
      </c>
      <c r="B358" s="1" t="s">
        <v>379</v>
      </c>
      <c r="C358" s="42">
        <f t="shared" si="35"/>
        <v>5</v>
      </c>
      <c r="D358" s="48"/>
      <c r="E358" s="20">
        <v>1</v>
      </c>
      <c r="F358" s="14">
        <v>4</v>
      </c>
      <c r="G358" s="49">
        <f t="shared" si="36"/>
        <v>-75</v>
      </c>
      <c r="H358" s="33">
        <f t="shared" si="37"/>
        <v>3.8740169681943204E-3</v>
      </c>
      <c r="I358" s="33">
        <f t="shared" si="38"/>
        <v>1.2313754463735992E-2</v>
      </c>
      <c r="J358" s="20">
        <v>63</v>
      </c>
      <c r="K358" s="14">
        <v>60</v>
      </c>
      <c r="L358" s="49">
        <f t="shared" si="39"/>
        <v>5</v>
      </c>
      <c r="M358" s="33">
        <f t="shared" si="40"/>
        <v>1.9048828497047431E-2</v>
      </c>
      <c r="N358" s="34">
        <f t="shared" si="41"/>
        <v>1.7419832479277659E-2</v>
      </c>
    </row>
    <row r="359" spans="1:14" hidden="1" outlineLevel="1" x14ac:dyDescent="0.25">
      <c r="A359" s="36"/>
      <c r="B359" s="50" t="s">
        <v>379</v>
      </c>
      <c r="C359" s="42">
        <f t="shared" si="35"/>
        <v>5</v>
      </c>
      <c r="D359" s="48"/>
      <c r="E359" s="20">
        <v>1</v>
      </c>
      <c r="F359" s="14">
        <v>4</v>
      </c>
      <c r="G359" s="49">
        <f t="shared" si="36"/>
        <v>-75</v>
      </c>
      <c r="H359" s="33">
        <f t="shared" si="37"/>
        <v>3.8740169681943204E-3</v>
      </c>
      <c r="I359" s="33">
        <f t="shared" si="38"/>
        <v>1.2313754463735992E-2</v>
      </c>
      <c r="J359" s="20">
        <v>63</v>
      </c>
      <c r="K359" s="14">
        <v>60</v>
      </c>
      <c r="L359" s="49">
        <f t="shared" si="39"/>
        <v>5</v>
      </c>
      <c r="M359" s="33">
        <f t="shared" si="40"/>
        <v>1.9048828497047431E-2</v>
      </c>
      <c r="N359" s="34">
        <f t="shared" si="41"/>
        <v>1.7419832479277659E-2</v>
      </c>
    </row>
    <row r="360" spans="1:14" collapsed="1" x14ac:dyDescent="0.25">
      <c r="A360" s="36" t="s">
        <v>380</v>
      </c>
      <c r="B360" s="1" t="s">
        <v>381</v>
      </c>
      <c r="C360" s="42">
        <f t="shared" si="35"/>
        <v>-1.8181818181818181</v>
      </c>
      <c r="D360" s="48"/>
      <c r="E360" s="20">
        <v>2</v>
      </c>
      <c r="F360" s="14">
        <v>5</v>
      </c>
      <c r="G360" s="49">
        <f t="shared" si="36"/>
        <v>-60</v>
      </c>
      <c r="H360" s="33">
        <f t="shared" si="37"/>
        <v>7.7480339363886408E-3</v>
      </c>
      <c r="I360" s="33">
        <f t="shared" si="38"/>
        <v>1.5392193079669991E-2</v>
      </c>
      <c r="J360" s="20">
        <v>54</v>
      </c>
      <c r="K360" s="14">
        <v>55</v>
      </c>
      <c r="L360" s="49">
        <f t="shared" si="39"/>
        <v>-1.8181818181818181</v>
      </c>
      <c r="M360" s="33">
        <f t="shared" si="40"/>
        <v>1.6327567283183513E-2</v>
      </c>
      <c r="N360" s="34">
        <f t="shared" si="41"/>
        <v>1.5968179772671186E-2</v>
      </c>
    </row>
    <row r="361" spans="1:14" hidden="1" outlineLevel="1" x14ac:dyDescent="0.25">
      <c r="A361" s="36"/>
      <c r="B361" s="50" t="s">
        <v>382</v>
      </c>
      <c r="C361" s="42">
        <f t="shared" si="35"/>
        <v>-1.8181818181818181</v>
      </c>
      <c r="D361" s="48"/>
      <c r="E361" s="20">
        <v>2</v>
      </c>
      <c r="F361" s="14">
        <v>5</v>
      </c>
      <c r="G361" s="49">
        <f t="shared" si="36"/>
        <v>-60</v>
      </c>
      <c r="H361" s="33">
        <f t="shared" si="37"/>
        <v>7.7480339363886408E-3</v>
      </c>
      <c r="I361" s="33">
        <f t="shared" si="38"/>
        <v>1.5392193079669991E-2</v>
      </c>
      <c r="J361" s="20">
        <v>54</v>
      </c>
      <c r="K361" s="14">
        <v>55</v>
      </c>
      <c r="L361" s="49">
        <f t="shared" si="39"/>
        <v>-1.8181818181818181</v>
      </c>
      <c r="M361" s="33">
        <f t="shared" si="40"/>
        <v>1.6327567283183513E-2</v>
      </c>
      <c r="N361" s="34">
        <f t="shared" si="41"/>
        <v>1.5968179772671186E-2</v>
      </c>
    </row>
    <row r="362" spans="1:14" collapsed="1" x14ac:dyDescent="0.25">
      <c r="A362" s="36" t="s">
        <v>383</v>
      </c>
      <c r="B362" s="1" t="s">
        <v>384</v>
      </c>
      <c r="C362" s="42">
        <f t="shared" si="35"/>
        <v>-15</v>
      </c>
      <c r="D362" s="48"/>
      <c r="E362" s="20">
        <v>4</v>
      </c>
      <c r="F362" s="14">
        <v>2</v>
      </c>
      <c r="G362" s="49">
        <f t="shared" si="36"/>
        <v>100</v>
      </c>
      <c r="H362" s="33">
        <f t="shared" si="37"/>
        <v>1.5496067872777282E-2</v>
      </c>
      <c r="I362" s="33">
        <f t="shared" si="38"/>
        <v>6.156877231867996E-3</v>
      </c>
      <c r="J362" s="20">
        <v>51</v>
      </c>
      <c r="K362" s="14">
        <v>60</v>
      </c>
      <c r="L362" s="49">
        <f t="shared" si="39"/>
        <v>-15</v>
      </c>
      <c r="M362" s="33">
        <f t="shared" si="40"/>
        <v>1.542048021189554E-2</v>
      </c>
      <c r="N362" s="34">
        <f t="shared" si="41"/>
        <v>1.7419832479277659E-2</v>
      </c>
    </row>
    <row r="363" spans="1:14" hidden="1" outlineLevel="1" x14ac:dyDescent="0.25">
      <c r="A363" s="36"/>
      <c r="B363" s="50" t="s">
        <v>385</v>
      </c>
      <c r="C363" s="42">
        <f t="shared" si="35"/>
        <v>-15.151515151515152</v>
      </c>
      <c r="D363" s="48"/>
      <c r="E363" s="20">
        <v>4</v>
      </c>
      <c r="F363" s="14">
        <v>0</v>
      </c>
      <c r="G363" s="49" t="str">
        <f t="shared" si="36"/>
        <v/>
      </c>
      <c r="H363" s="33">
        <f t="shared" si="37"/>
        <v>1.5496067872777282E-2</v>
      </c>
      <c r="I363" s="33" t="str">
        <f t="shared" si="38"/>
        <v/>
      </c>
      <c r="J363" s="20">
        <v>28</v>
      </c>
      <c r="K363" s="14">
        <v>33</v>
      </c>
      <c r="L363" s="49">
        <f t="shared" si="39"/>
        <v>-15.151515151515152</v>
      </c>
      <c r="M363" s="33">
        <f t="shared" si="40"/>
        <v>8.4661459986877467E-3</v>
      </c>
      <c r="N363" s="34">
        <f t="shared" si="41"/>
        <v>9.5809078636027115E-3</v>
      </c>
    </row>
    <row r="364" spans="1:14" hidden="1" outlineLevel="1" x14ac:dyDescent="0.25">
      <c r="A364" s="36"/>
      <c r="B364" s="50" t="s">
        <v>386</v>
      </c>
      <c r="C364" s="42">
        <f t="shared" si="35"/>
        <v>-8.3333333333333321</v>
      </c>
      <c r="D364" s="48"/>
      <c r="E364" s="20">
        <v>0</v>
      </c>
      <c r="F364" s="14">
        <v>2</v>
      </c>
      <c r="G364" s="49">
        <f t="shared" si="36"/>
        <v>-100</v>
      </c>
      <c r="H364" s="33" t="str">
        <f t="shared" si="37"/>
        <v/>
      </c>
      <c r="I364" s="33">
        <f t="shared" si="38"/>
        <v>6.156877231867996E-3</v>
      </c>
      <c r="J364" s="20">
        <v>22</v>
      </c>
      <c r="K364" s="14">
        <v>24</v>
      </c>
      <c r="L364" s="49">
        <f t="shared" si="39"/>
        <v>-8.3333333333333321</v>
      </c>
      <c r="M364" s="33">
        <f t="shared" si="40"/>
        <v>6.6519718561118017E-3</v>
      </c>
      <c r="N364" s="34">
        <f t="shared" si="41"/>
        <v>6.9679329917110636E-3</v>
      </c>
    </row>
    <row r="365" spans="1:14" hidden="1" outlineLevel="1" x14ac:dyDescent="0.25">
      <c r="A365" s="36"/>
      <c r="B365" s="50" t="s">
        <v>387</v>
      </c>
      <c r="C365" s="42">
        <f t="shared" si="35"/>
        <v>-66.666666666666657</v>
      </c>
      <c r="D365" s="48"/>
      <c r="E365" s="20">
        <v>0</v>
      </c>
      <c r="F365" s="14">
        <v>0</v>
      </c>
      <c r="G365" s="49" t="str">
        <f t="shared" si="36"/>
        <v/>
      </c>
      <c r="H365" s="33" t="str">
        <f t="shared" si="37"/>
        <v/>
      </c>
      <c r="I365" s="33" t="str">
        <f t="shared" si="38"/>
        <v/>
      </c>
      <c r="J365" s="20">
        <v>1</v>
      </c>
      <c r="K365" s="14">
        <v>3</v>
      </c>
      <c r="L365" s="49">
        <f t="shared" si="39"/>
        <v>-66.666666666666657</v>
      </c>
      <c r="M365" s="33">
        <f t="shared" si="40"/>
        <v>3.0236235709599099E-4</v>
      </c>
      <c r="N365" s="34">
        <f t="shared" si="41"/>
        <v>8.7099162396388295E-4</v>
      </c>
    </row>
    <row r="366" spans="1:14" collapsed="1" x14ac:dyDescent="0.25">
      <c r="A366" s="36" t="s">
        <v>388</v>
      </c>
      <c r="B366" s="1" t="s">
        <v>389</v>
      </c>
      <c r="C366" s="42">
        <f t="shared" si="35"/>
        <v>62.962962962962962</v>
      </c>
      <c r="D366" s="48"/>
      <c r="E366" s="20">
        <v>2</v>
      </c>
      <c r="F366" s="14">
        <v>4</v>
      </c>
      <c r="G366" s="49">
        <f t="shared" si="36"/>
        <v>-50</v>
      </c>
      <c r="H366" s="33">
        <f t="shared" si="37"/>
        <v>7.7480339363886408E-3</v>
      </c>
      <c r="I366" s="33">
        <f t="shared" si="38"/>
        <v>1.2313754463735992E-2</v>
      </c>
      <c r="J366" s="20">
        <v>44</v>
      </c>
      <c r="K366" s="14">
        <v>27</v>
      </c>
      <c r="L366" s="49">
        <f t="shared" si="39"/>
        <v>62.962962962962962</v>
      </c>
      <c r="M366" s="33">
        <f t="shared" si="40"/>
        <v>1.3303943712223603E-2</v>
      </c>
      <c r="N366" s="34">
        <f t="shared" si="41"/>
        <v>7.8389246156749456E-3</v>
      </c>
    </row>
    <row r="367" spans="1:14" hidden="1" outlineLevel="1" x14ac:dyDescent="0.25">
      <c r="A367" s="36"/>
      <c r="B367" s="50" t="s">
        <v>389</v>
      </c>
      <c r="C367" s="42">
        <f t="shared" si="35"/>
        <v>62.962962962962962</v>
      </c>
      <c r="D367" s="48"/>
      <c r="E367" s="20">
        <v>2</v>
      </c>
      <c r="F367" s="14">
        <v>4</v>
      </c>
      <c r="G367" s="49">
        <f t="shared" si="36"/>
        <v>-50</v>
      </c>
      <c r="H367" s="33">
        <f t="shared" si="37"/>
        <v>7.7480339363886408E-3</v>
      </c>
      <c r="I367" s="33">
        <f t="shared" si="38"/>
        <v>1.2313754463735992E-2</v>
      </c>
      <c r="J367" s="20">
        <v>44</v>
      </c>
      <c r="K367" s="14">
        <v>27</v>
      </c>
      <c r="L367" s="49">
        <f t="shared" si="39"/>
        <v>62.962962962962962</v>
      </c>
      <c r="M367" s="33">
        <f t="shared" si="40"/>
        <v>1.3303943712223603E-2</v>
      </c>
      <c r="N367" s="34">
        <f t="shared" si="41"/>
        <v>7.8389246156749456E-3</v>
      </c>
    </row>
    <row r="368" spans="1:14" collapsed="1" x14ac:dyDescent="0.25">
      <c r="A368" s="36" t="s">
        <v>390</v>
      </c>
      <c r="B368" s="1" t="s">
        <v>391</v>
      </c>
      <c r="C368" s="42">
        <f t="shared" si="35"/>
        <v>-45.588235294117645</v>
      </c>
      <c r="D368" s="48"/>
      <c r="E368" s="20">
        <v>1</v>
      </c>
      <c r="F368" s="14">
        <v>4</v>
      </c>
      <c r="G368" s="49">
        <f t="shared" si="36"/>
        <v>-75</v>
      </c>
      <c r="H368" s="33">
        <f t="shared" si="37"/>
        <v>3.8740169681943204E-3</v>
      </c>
      <c r="I368" s="33">
        <f t="shared" si="38"/>
        <v>1.2313754463735992E-2</v>
      </c>
      <c r="J368" s="20">
        <v>37</v>
      </c>
      <c r="K368" s="14">
        <v>68</v>
      </c>
      <c r="L368" s="49">
        <f t="shared" si="39"/>
        <v>-45.588235294117645</v>
      </c>
      <c r="M368" s="33">
        <f t="shared" si="40"/>
        <v>1.1187407212551667E-2</v>
      </c>
      <c r="N368" s="34">
        <f t="shared" si="41"/>
        <v>1.974247680984801E-2</v>
      </c>
    </row>
    <row r="369" spans="1:14" hidden="1" outlineLevel="1" x14ac:dyDescent="0.25">
      <c r="A369" s="36"/>
      <c r="B369" s="50">
        <v>3</v>
      </c>
      <c r="C369" s="42">
        <f t="shared" si="35"/>
        <v>-50</v>
      </c>
      <c r="D369" s="48"/>
      <c r="E369" s="20">
        <v>0</v>
      </c>
      <c r="F369" s="14">
        <v>2</v>
      </c>
      <c r="G369" s="49">
        <f t="shared" si="36"/>
        <v>-100</v>
      </c>
      <c r="H369" s="33" t="str">
        <f t="shared" si="37"/>
        <v/>
      </c>
      <c r="I369" s="33">
        <f t="shared" si="38"/>
        <v>6.156877231867996E-3</v>
      </c>
      <c r="J369" s="20">
        <v>14</v>
      </c>
      <c r="K369" s="14">
        <v>28</v>
      </c>
      <c r="L369" s="49">
        <f t="shared" si="39"/>
        <v>-50</v>
      </c>
      <c r="M369" s="33">
        <f t="shared" si="40"/>
        <v>4.2330729993438733E-3</v>
      </c>
      <c r="N369" s="34">
        <f t="shared" si="41"/>
        <v>8.1292551569962408E-3</v>
      </c>
    </row>
    <row r="370" spans="1:14" hidden="1" outlineLevel="1" x14ac:dyDescent="0.25">
      <c r="A370" s="36"/>
      <c r="B370" s="50">
        <v>4</v>
      </c>
      <c r="C370" s="42">
        <f t="shared" si="35"/>
        <v>-39.130434782608695</v>
      </c>
      <c r="D370" s="48"/>
      <c r="E370" s="20">
        <v>0</v>
      </c>
      <c r="F370" s="14">
        <v>2</v>
      </c>
      <c r="G370" s="49">
        <f t="shared" si="36"/>
        <v>-100</v>
      </c>
      <c r="H370" s="33" t="str">
        <f t="shared" si="37"/>
        <v/>
      </c>
      <c r="I370" s="33">
        <f t="shared" si="38"/>
        <v>6.156877231867996E-3</v>
      </c>
      <c r="J370" s="20">
        <v>14</v>
      </c>
      <c r="K370" s="14">
        <v>23</v>
      </c>
      <c r="L370" s="49">
        <f t="shared" si="39"/>
        <v>-39.130434782608695</v>
      </c>
      <c r="M370" s="33">
        <f t="shared" si="40"/>
        <v>4.2330729993438733E-3</v>
      </c>
      <c r="N370" s="34">
        <f t="shared" si="41"/>
        <v>6.6776024503897692E-3</v>
      </c>
    </row>
    <row r="371" spans="1:14" hidden="1" outlineLevel="1" x14ac:dyDescent="0.25">
      <c r="A371" s="36"/>
      <c r="B371" s="50">
        <v>7</v>
      </c>
      <c r="C371" s="42" t="str">
        <f t="shared" si="35"/>
        <v/>
      </c>
      <c r="D371" s="48"/>
      <c r="E371" s="20">
        <v>1</v>
      </c>
      <c r="F371" s="14">
        <v>0</v>
      </c>
      <c r="G371" s="49" t="str">
        <f t="shared" si="36"/>
        <v/>
      </c>
      <c r="H371" s="33">
        <f t="shared" si="37"/>
        <v>3.8740169681943204E-3</v>
      </c>
      <c r="I371" s="33" t="str">
        <f t="shared" si="38"/>
        <v/>
      </c>
      <c r="J371" s="20">
        <v>7</v>
      </c>
      <c r="K371" s="14">
        <v>0</v>
      </c>
      <c r="L371" s="49" t="str">
        <f t="shared" si="39"/>
        <v/>
      </c>
      <c r="M371" s="33">
        <f t="shared" si="40"/>
        <v>2.1165364996719367E-3</v>
      </c>
      <c r="N371" s="34" t="str">
        <f t="shared" si="41"/>
        <v/>
      </c>
    </row>
    <row r="372" spans="1:14" hidden="1" outlineLevel="1" x14ac:dyDescent="0.25">
      <c r="A372" s="36"/>
      <c r="B372" s="50">
        <v>5</v>
      </c>
      <c r="C372" s="42">
        <f t="shared" si="35"/>
        <v>-88.235294117647058</v>
      </c>
      <c r="D372" s="48"/>
      <c r="E372" s="20">
        <v>0</v>
      </c>
      <c r="F372" s="14">
        <v>0</v>
      </c>
      <c r="G372" s="49" t="str">
        <f t="shared" si="36"/>
        <v/>
      </c>
      <c r="H372" s="33" t="str">
        <f t="shared" si="37"/>
        <v/>
      </c>
      <c r="I372" s="33" t="str">
        <f t="shared" si="38"/>
        <v/>
      </c>
      <c r="J372" s="20">
        <v>2</v>
      </c>
      <c r="K372" s="14">
        <v>17</v>
      </c>
      <c r="L372" s="49">
        <f t="shared" si="39"/>
        <v>-88.235294117647058</v>
      </c>
      <c r="M372" s="33">
        <f t="shared" si="40"/>
        <v>6.0472471419198198E-4</v>
      </c>
      <c r="N372" s="34">
        <f t="shared" si="41"/>
        <v>4.9356192024620025E-3</v>
      </c>
    </row>
    <row r="373" spans="1:14" collapsed="1" x14ac:dyDescent="0.25">
      <c r="A373" s="36" t="s">
        <v>392</v>
      </c>
      <c r="B373" s="1" t="s">
        <v>393</v>
      </c>
      <c r="C373" s="42">
        <f t="shared" si="35"/>
        <v>-53.030303030303031</v>
      </c>
      <c r="D373" s="48"/>
      <c r="E373" s="20">
        <v>0</v>
      </c>
      <c r="F373" s="14">
        <v>4</v>
      </c>
      <c r="G373" s="49">
        <f t="shared" si="36"/>
        <v>-100</v>
      </c>
      <c r="H373" s="33" t="str">
        <f t="shared" si="37"/>
        <v/>
      </c>
      <c r="I373" s="33">
        <f t="shared" si="38"/>
        <v>1.2313754463735992E-2</v>
      </c>
      <c r="J373" s="20">
        <v>31</v>
      </c>
      <c r="K373" s="14">
        <v>66</v>
      </c>
      <c r="L373" s="49">
        <f t="shared" si="39"/>
        <v>-53.030303030303031</v>
      </c>
      <c r="M373" s="33">
        <f t="shared" si="40"/>
        <v>9.3732330699757196E-3</v>
      </c>
      <c r="N373" s="34">
        <f t="shared" si="41"/>
        <v>1.9161815727205423E-2</v>
      </c>
    </row>
    <row r="374" spans="1:14" hidden="1" outlineLevel="1" x14ac:dyDescent="0.25">
      <c r="A374" s="36"/>
      <c r="B374" s="50" t="s">
        <v>393</v>
      </c>
      <c r="C374" s="42">
        <f t="shared" si="35"/>
        <v>-53.030303030303031</v>
      </c>
      <c r="D374" s="48"/>
      <c r="E374" s="20">
        <v>0</v>
      </c>
      <c r="F374" s="14">
        <v>4</v>
      </c>
      <c r="G374" s="49">
        <f t="shared" si="36"/>
        <v>-100</v>
      </c>
      <c r="H374" s="33" t="str">
        <f t="shared" si="37"/>
        <v/>
      </c>
      <c r="I374" s="33">
        <f t="shared" si="38"/>
        <v>1.2313754463735992E-2</v>
      </c>
      <c r="J374" s="20">
        <v>31</v>
      </c>
      <c r="K374" s="14">
        <v>66</v>
      </c>
      <c r="L374" s="49">
        <f t="shared" si="39"/>
        <v>-53.030303030303031</v>
      </c>
      <c r="M374" s="33">
        <f t="shared" si="40"/>
        <v>9.3732330699757196E-3</v>
      </c>
      <c r="N374" s="34">
        <f t="shared" si="41"/>
        <v>1.9161815727205423E-2</v>
      </c>
    </row>
    <row r="375" spans="1:14" collapsed="1" x14ac:dyDescent="0.25">
      <c r="A375" s="36" t="s">
        <v>394</v>
      </c>
      <c r="B375" s="1" t="s">
        <v>395</v>
      </c>
      <c r="C375" s="42">
        <f t="shared" si="35"/>
        <v>47.368421052631575</v>
      </c>
      <c r="D375" s="48"/>
      <c r="E375" s="20">
        <v>0</v>
      </c>
      <c r="F375" s="14">
        <v>2</v>
      </c>
      <c r="G375" s="49">
        <f t="shared" si="36"/>
        <v>-100</v>
      </c>
      <c r="H375" s="33" t="str">
        <f t="shared" si="37"/>
        <v/>
      </c>
      <c r="I375" s="33">
        <f t="shared" si="38"/>
        <v>6.156877231867996E-3</v>
      </c>
      <c r="J375" s="20">
        <v>28</v>
      </c>
      <c r="K375" s="14">
        <v>19</v>
      </c>
      <c r="L375" s="49">
        <f t="shared" si="39"/>
        <v>47.368421052631575</v>
      </c>
      <c r="M375" s="33">
        <f t="shared" si="40"/>
        <v>8.4661459986877467E-3</v>
      </c>
      <c r="N375" s="34">
        <f t="shared" si="41"/>
        <v>5.516280285104592E-3</v>
      </c>
    </row>
    <row r="376" spans="1:14" hidden="1" outlineLevel="1" x14ac:dyDescent="0.25">
      <c r="A376" s="36"/>
      <c r="B376" s="50" t="s">
        <v>395</v>
      </c>
      <c r="C376" s="42">
        <f t="shared" si="35"/>
        <v>47.368421052631575</v>
      </c>
      <c r="D376" s="48"/>
      <c r="E376" s="20">
        <v>0</v>
      </c>
      <c r="F376" s="14">
        <v>2</v>
      </c>
      <c r="G376" s="49">
        <f t="shared" si="36"/>
        <v>-100</v>
      </c>
      <c r="H376" s="33" t="str">
        <f t="shared" si="37"/>
        <v/>
      </c>
      <c r="I376" s="33">
        <f t="shared" si="38"/>
        <v>6.156877231867996E-3</v>
      </c>
      <c r="J376" s="20">
        <v>28</v>
      </c>
      <c r="K376" s="14">
        <v>19</v>
      </c>
      <c r="L376" s="49">
        <f t="shared" si="39"/>
        <v>47.368421052631575</v>
      </c>
      <c r="M376" s="33">
        <f t="shared" si="40"/>
        <v>8.4661459986877467E-3</v>
      </c>
      <c r="N376" s="34">
        <f t="shared" si="41"/>
        <v>5.516280285104592E-3</v>
      </c>
    </row>
    <row r="377" spans="1:14" collapsed="1" x14ac:dyDescent="0.25">
      <c r="A377" s="36" t="s">
        <v>396</v>
      </c>
      <c r="B377" s="1" t="s">
        <v>397</v>
      </c>
      <c r="C377" s="42" t="str">
        <f t="shared" si="35"/>
        <v/>
      </c>
      <c r="D377" s="48"/>
      <c r="E377" s="20">
        <v>0</v>
      </c>
      <c r="F377" s="14">
        <v>0</v>
      </c>
      <c r="G377" s="49" t="str">
        <f t="shared" si="36"/>
        <v/>
      </c>
      <c r="H377" s="33" t="str">
        <f t="shared" si="37"/>
        <v/>
      </c>
      <c r="I377" s="33" t="str">
        <f t="shared" si="38"/>
        <v/>
      </c>
      <c r="J377" s="20">
        <v>13</v>
      </c>
      <c r="K377" s="14">
        <v>0</v>
      </c>
      <c r="L377" s="49" t="str">
        <f t="shared" si="39"/>
        <v/>
      </c>
      <c r="M377" s="33">
        <f t="shared" si="40"/>
        <v>3.9307106422478829E-3</v>
      </c>
      <c r="N377" s="34" t="str">
        <f t="shared" si="41"/>
        <v/>
      </c>
    </row>
    <row r="378" spans="1:14" hidden="1" outlineLevel="1" x14ac:dyDescent="0.25">
      <c r="A378" s="36"/>
      <c r="B378" s="51">
        <v>43346</v>
      </c>
      <c r="C378" s="42" t="str">
        <f t="shared" si="35"/>
        <v/>
      </c>
      <c r="D378" s="48"/>
      <c r="E378" s="20">
        <v>0</v>
      </c>
      <c r="F378" s="14">
        <v>0</v>
      </c>
      <c r="G378" s="49" t="str">
        <f t="shared" si="36"/>
        <v/>
      </c>
      <c r="H378" s="33" t="str">
        <f t="shared" si="37"/>
        <v/>
      </c>
      <c r="I378" s="33" t="str">
        <f t="shared" si="38"/>
        <v/>
      </c>
      <c r="J378" s="20">
        <v>13</v>
      </c>
      <c r="K378" s="14">
        <v>0</v>
      </c>
      <c r="L378" s="49" t="str">
        <f t="shared" si="39"/>
        <v/>
      </c>
      <c r="M378" s="33">
        <f t="shared" si="40"/>
        <v>3.9307106422478829E-3</v>
      </c>
      <c r="N378" s="34" t="str">
        <f t="shared" si="41"/>
        <v/>
      </c>
    </row>
    <row r="379" spans="1:14" collapsed="1" x14ac:dyDescent="0.25">
      <c r="A379" s="36" t="s">
        <v>398</v>
      </c>
      <c r="B379" s="1" t="s">
        <v>399</v>
      </c>
      <c r="C379" s="42">
        <f t="shared" si="35"/>
        <v>-58.620689655172406</v>
      </c>
      <c r="D379" s="48"/>
      <c r="E379" s="20">
        <v>0</v>
      </c>
      <c r="F379" s="14">
        <v>1</v>
      </c>
      <c r="G379" s="49">
        <f t="shared" si="36"/>
        <v>-100</v>
      </c>
      <c r="H379" s="33" t="str">
        <f t="shared" si="37"/>
        <v/>
      </c>
      <c r="I379" s="33">
        <f t="shared" si="38"/>
        <v>3.078438615933998E-3</v>
      </c>
      <c r="J379" s="20">
        <v>12</v>
      </c>
      <c r="K379" s="14">
        <v>29</v>
      </c>
      <c r="L379" s="49">
        <f t="shared" si="39"/>
        <v>-58.620689655172406</v>
      </c>
      <c r="M379" s="33">
        <f t="shared" si="40"/>
        <v>3.6283482851518917E-3</v>
      </c>
      <c r="N379" s="34">
        <f t="shared" si="41"/>
        <v>8.4195856983175343E-3</v>
      </c>
    </row>
    <row r="380" spans="1:14" hidden="1" outlineLevel="1" x14ac:dyDescent="0.25">
      <c r="A380" s="36"/>
      <c r="B380" s="50" t="s">
        <v>400</v>
      </c>
      <c r="C380" s="42">
        <f t="shared" si="35"/>
        <v>-58.620689655172406</v>
      </c>
      <c r="D380" s="48"/>
      <c r="E380" s="20">
        <v>0</v>
      </c>
      <c r="F380" s="14">
        <v>1</v>
      </c>
      <c r="G380" s="49">
        <f t="shared" si="36"/>
        <v>-100</v>
      </c>
      <c r="H380" s="33" t="str">
        <f t="shared" si="37"/>
        <v/>
      </c>
      <c r="I380" s="33">
        <f t="shared" si="38"/>
        <v>3.078438615933998E-3</v>
      </c>
      <c r="J380" s="20">
        <v>12</v>
      </c>
      <c r="K380" s="14">
        <v>29</v>
      </c>
      <c r="L380" s="49">
        <f t="shared" si="39"/>
        <v>-58.620689655172406</v>
      </c>
      <c r="M380" s="33">
        <f t="shared" si="40"/>
        <v>3.6283482851518917E-3</v>
      </c>
      <c r="N380" s="34">
        <f t="shared" si="41"/>
        <v>8.4195856983175343E-3</v>
      </c>
    </row>
    <row r="381" spans="1:14" collapsed="1" x14ac:dyDescent="0.25">
      <c r="A381" s="36" t="s">
        <v>401</v>
      </c>
      <c r="B381" s="1" t="s">
        <v>402</v>
      </c>
      <c r="C381" s="42">
        <f t="shared" si="35"/>
        <v>20</v>
      </c>
      <c r="D381" s="48"/>
      <c r="E381" s="20">
        <v>0</v>
      </c>
      <c r="F381" s="14">
        <v>0</v>
      </c>
      <c r="G381" s="49" t="str">
        <f t="shared" si="36"/>
        <v/>
      </c>
      <c r="H381" s="33" t="str">
        <f t="shared" si="37"/>
        <v/>
      </c>
      <c r="I381" s="33" t="str">
        <f t="shared" si="38"/>
        <v/>
      </c>
      <c r="J381" s="20">
        <v>12</v>
      </c>
      <c r="K381" s="14">
        <v>10</v>
      </c>
      <c r="L381" s="49">
        <f t="shared" si="39"/>
        <v>20</v>
      </c>
      <c r="M381" s="33">
        <f t="shared" si="40"/>
        <v>3.6283482851518917E-3</v>
      </c>
      <c r="N381" s="34">
        <f t="shared" si="41"/>
        <v>2.9033054132129432E-3</v>
      </c>
    </row>
    <row r="382" spans="1:14" hidden="1" outlineLevel="1" x14ac:dyDescent="0.25">
      <c r="A382" s="36"/>
      <c r="B382" s="50" t="s">
        <v>402</v>
      </c>
      <c r="C382" s="42">
        <f t="shared" si="35"/>
        <v>20</v>
      </c>
      <c r="D382" s="48"/>
      <c r="E382" s="20">
        <v>0</v>
      </c>
      <c r="F382" s="14">
        <v>0</v>
      </c>
      <c r="G382" s="49" t="str">
        <f t="shared" si="36"/>
        <v/>
      </c>
      <c r="H382" s="33" t="str">
        <f t="shared" si="37"/>
        <v/>
      </c>
      <c r="I382" s="33" t="str">
        <f t="shared" si="38"/>
        <v/>
      </c>
      <c r="J382" s="20">
        <v>12</v>
      </c>
      <c r="K382" s="14">
        <v>10</v>
      </c>
      <c r="L382" s="49">
        <f t="shared" si="39"/>
        <v>20</v>
      </c>
      <c r="M382" s="33">
        <f t="shared" si="40"/>
        <v>3.6283482851518917E-3</v>
      </c>
      <c r="N382" s="34">
        <f t="shared" si="41"/>
        <v>2.9033054132129432E-3</v>
      </c>
    </row>
    <row r="383" spans="1:14" collapsed="1" x14ac:dyDescent="0.25">
      <c r="A383" s="36" t="s">
        <v>403</v>
      </c>
      <c r="B383" s="1" t="s">
        <v>404</v>
      </c>
      <c r="C383" s="42">
        <f t="shared" si="35"/>
        <v>-86.206896551724128</v>
      </c>
      <c r="D383" s="48"/>
      <c r="E383" s="20">
        <v>2</v>
      </c>
      <c r="F383" s="14">
        <v>1</v>
      </c>
      <c r="G383" s="49">
        <f t="shared" si="36"/>
        <v>100</v>
      </c>
      <c r="H383" s="33">
        <f t="shared" si="37"/>
        <v>7.7480339363886408E-3</v>
      </c>
      <c r="I383" s="33">
        <f t="shared" si="38"/>
        <v>3.078438615933998E-3</v>
      </c>
      <c r="J383" s="20">
        <v>8</v>
      </c>
      <c r="K383" s="14">
        <v>58</v>
      </c>
      <c r="L383" s="49">
        <f t="shared" si="39"/>
        <v>-86.206896551724128</v>
      </c>
      <c r="M383" s="33">
        <f t="shared" si="40"/>
        <v>2.4188988567679279E-3</v>
      </c>
      <c r="N383" s="34">
        <f t="shared" si="41"/>
        <v>1.6839171396635069E-2</v>
      </c>
    </row>
    <row r="384" spans="1:14" hidden="1" outlineLevel="1" x14ac:dyDescent="0.25">
      <c r="A384" s="36"/>
      <c r="B384" s="50" t="s">
        <v>404</v>
      </c>
      <c r="C384" s="42">
        <f t="shared" si="35"/>
        <v>-80</v>
      </c>
      <c r="D384" s="48"/>
      <c r="E384" s="20">
        <v>2</v>
      </c>
      <c r="F384" s="14">
        <v>1</v>
      </c>
      <c r="G384" s="49">
        <f t="shared" si="36"/>
        <v>100</v>
      </c>
      <c r="H384" s="33">
        <f t="shared" si="37"/>
        <v>7.7480339363886408E-3</v>
      </c>
      <c r="I384" s="33">
        <f t="shared" si="38"/>
        <v>3.078438615933998E-3</v>
      </c>
      <c r="J384" s="20">
        <v>8</v>
      </c>
      <c r="K384" s="14">
        <v>40</v>
      </c>
      <c r="L384" s="49">
        <f t="shared" si="39"/>
        <v>-80</v>
      </c>
      <c r="M384" s="33">
        <f t="shared" si="40"/>
        <v>2.4188988567679279E-3</v>
      </c>
      <c r="N384" s="34">
        <f t="shared" si="41"/>
        <v>1.1613221652851773E-2</v>
      </c>
    </row>
    <row r="385" spans="1:14" hidden="1" outlineLevel="1" x14ac:dyDescent="0.25">
      <c r="A385" s="36"/>
      <c r="B385" s="50" t="s">
        <v>405</v>
      </c>
      <c r="C385" s="42">
        <f t="shared" si="35"/>
        <v>-100</v>
      </c>
      <c r="D385" s="48"/>
      <c r="E385" s="20">
        <v>0</v>
      </c>
      <c r="F385" s="14">
        <v>0</v>
      </c>
      <c r="G385" s="49" t="str">
        <f t="shared" si="36"/>
        <v/>
      </c>
      <c r="H385" s="33" t="str">
        <f t="shared" si="37"/>
        <v/>
      </c>
      <c r="I385" s="33" t="str">
        <f t="shared" si="38"/>
        <v/>
      </c>
      <c r="J385" s="20">
        <v>0</v>
      </c>
      <c r="K385" s="14">
        <v>18</v>
      </c>
      <c r="L385" s="49">
        <f t="shared" si="39"/>
        <v>-100</v>
      </c>
      <c r="M385" s="33" t="str">
        <f t="shared" si="40"/>
        <v/>
      </c>
      <c r="N385" s="34">
        <f t="shared" si="41"/>
        <v>5.2259497437832968E-3</v>
      </c>
    </row>
    <row r="386" spans="1:14" collapsed="1" x14ac:dyDescent="0.25">
      <c r="A386" s="36" t="s">
        <v>406</v>
      </c>
      <c r="B386" s="1" t="s">
        <v>407</v>
      </c>
      <c r="C386" s="42">
        <f t="shared" si="35"/>
        <v>0</v>
      </c>
      <c r="D386" s="48"/>
      <c r="E386" s="20">
        <v>0</v>
      </c>
      <c r="F386" s="14">
        <v>0</v>
      </c>
      <c r="G386" s="49" t="str">
        <f t="shared" si="36"/>
        <v/>
      </c>
      <c r="H386" s="33" t="str">
        <f t="shared" si="37"/>
        <v/>
      </c>
      <c r="I386" s="33" t="str">
        <f t="shared" si="38"/>
        <v/>
      </c>
      <c r="J386" s="20">
        <v>6</v>
      </c>
      <c r="K386" s="14">
        <v>6</v>
      </c>
      <c r="L386" s="49">
        <f t="shared" si="39"/>
        <v>0</v>
      </c>
      <c r="M386" s="33">
        <f t="shared" si="40"/>
        <v>1.8141741425759458E-3</v>
      </c>
      <c r="N386" s="34">
        <f t="shared" si="41"/>
        <v>1.7419832479277659E-3</v>
      </c>
    </row>
    <row r="387" spans="1:14" hidden="1" outlineLevel="1" x14ac:dyDescent="0.25">
      <c r="A387" s="36"/>
      <c r="B387" s="50" t="s">
        <v>408</v>
      </c>
      <c r="C387" s="42">
        <f t="shared" si="35"/>
        <v>-20</v>
      </c>
      <c r="D387" s="48"/>
      <c r="E387" s="20">
        <v>0</v>
      </c>
      <c r="F387" s="14">
        <v>0</v>
      </c>
      <c r="G387" s="49" t="str">
        <f t="shared" si="36"/>
        <v/>
      </c>
      <c r="H387" s="33" t="str">
        <f t="shared" si="37"/>
        <v/>
      </c>
      <c r="I387" s="33" t="str">
        <f t="shared" si="38"/>
        <v/>
      </c>
      <c r="J387" s="20">
        <v>4</v>
      </c>
      <c r="K387" s="14">
        <v>5</v>
      </c>
      <c r="L387" s="49">
        <f t="shared" si="39"/>
        <v>-20</v>
      </c>
      <c r="M387" s="33">
        <f t="shared" si="40"/>
        <v>1.209449428383964E-3</v>
      </c>
      <c r="N387" s="34">
        <f t="shared" si="41"/>
        <v>1.4516527066064716E-3</v>
      </c>
    </row>
    <row r="388" spans="1:14" hidden="1" outlineLevel="1" x14ac:dyDescent="0.25">
      <c r="A388" s="36"/>
      <c r="B388" s="50" t="s">
        <v>409</v>
      </c>
      <c r="C388" s="42">
        <f t="shared" si="35"/>
        <v>100</v>
      </c>
      <c r="D388" s="48"/>
      <c r="E388" s="20">
        <v>0</v>
      </c>
      <c r="F388" s="14">
        <v>0</v>
      </c>
      <c r="G388" s="49" t="str">
        <f t="shared" si="36"/>
        <v/>
      </c>
      <c r="H388" s="33" t="str">
        <f t="shared" si="37"/>
        <v/>
      </c>
      <c r="I388" s="33" t="str">
        <f t="shared" si="38"/>
        <v/>
      </c>
      <c r="J388" s="20">
        <v>2</v>
      </c>
      <c r="K388" s="14">
        <v>1</v>
      </c>
      <c r="L388" s="49">
        <f t="shared" si="39"/>
        <v>100</v>
      </c>
      <c r="M388" s="33">
        <f t="shared" si="40"/>
        <v>6.0472471419198198E-4</v>
      </c>
      <c r="N388" s="34">
        <f t="shared" si="41"/>
        <v>2.9033054132129432E-4</v>
      </c>
    </row>
    <row r="389" spans="1:14" collapsed="1" x14ac:dyDescent="0.25">
      <c r="A389" s="36" t="s">
        <v>410</v>
      </c>
      <c r="B389" s="1" t="s">
        <v>411</v>
      </c>
      <c r="C389" s="42" t="str">
        <f t="shared" si="35"/>
        <v/>
      </c>
      <c r="D389" s="48"/>
      <c r="E389" s="20">
        <v>0</v>
      </c>
      <c r="F389" s="14">
        <v>0</v>
      </c>
      <c r="G389" s="49" t="str">
        <f t="shared" si="36"/>
        <v/>
      </c>
      <c r="H389" s="33" t="str">
        <f t="shared" si="37"/>
        <v/>
      </c>
      <c r="I389" s="33" t="str">
        <f t="shared" si="38"/>
        <v/>
      </c>
      <c r="J389" s="20">
        <v>6</v>
      </c>
      <c r="K389" s="14">
        <v>0</v>
      </c>
      <c r="L389" s="49" t="str">
        <f t="shared" si="39"/>
        <v/>
      </c>
      <c r="M389" s="33">
        <f t="shared" si="40"/>
        <v>1.8141741425759458E-3</v>
      </c>
      <c r="N389" s="34" t="str">
        <f t="shared" si="41"/>
        <v/>
      </c>
    </row>
    <row r="390" spans="1:14" hidden="1" outlineLevel="1" x14ac:dyDescent="0.25">
      <c r="A390" s="36"/>
      <c r="B390" s="50" t="s">
        <v>363</v>
      </c>
      <c r="C390" s="42" t="str">
        <f t="shared" si="35"/>
        <v/>
      </c>
      <c r="D390" s="48"/>
      <c r="E390" s="20">
        <v>0</v>
      </c>
      <c r="F390" s="14">
        <v>0</v>
      </c>
      <c r="G390" s="49" t="str">
        <f t="shared" si="36"/>
        <v/>
      </c>
      <c r="H390" s="33" t="str">
        <f t="shared" si="37"/>
        <v/>
      </c>
      <c r="I390" s="33" t="str">
        <f t="shared" si="38"/>
        <v/>
      </c>
      <c r="J390" s="20">
        <v>6</v>
      </c>
      <c r="K390" s="14">
        <v>0</v>
      </c>
      <c r="L390" s="49" t="str">
        <f t="shared" si="39"/>
        <v/>
      </c>
      <c r="M390" s="33">
        <f t="shared" si="40"/>
        <v>1.8141741425759458E-3</v>
      </c>
      <c r="N390" s="34" t="str">
        <f t="shared" si="41"/>
        <v/>
      </c>
    </row>
    <row r="391" spans="1:14" collapsed="1" x14ac:dyDescent="0.25">
      <c r="A391" s="36" t="s">
        <v>412</v>
      </c>
      <c r="B391" s="1" t="s">
        <v>413</v>
      </c>
      <c r="C391" s="42" t="str">
        <f t="shared" si="35"/>
        <v/>
      </c>
      <c r="D391" s="48"/>
      <c r="E391" s="20">
        <v>1</v>
      </c>
      <c r="F391" s="14">
        <v>0</v>
      </c>
      <c r="G391" s="49" t="str">
        <f t="shared" si="36"/>
        <v/>
      </c>
      <c r="H391" s="33">
        <f t="shared" si="37"/>
        <v>3.8740169681943204E-3</v>
      </c>
      <c r="I391" s="33" t="str">
        <f t="shared" si="38"/>
        <v/>
      </c>
      <c r="J391" s="20">
        <v>1</v>
      </c>
      <c r="K391" s="14">
        <v>0</v>
      </c>
      <c r="L391" s="49" t="str">
        <f t="shared" si="39"/>
        <v/>
      </c>
      <c r="M391" s="33">
        <f t="shared" si="40"/>
        <v>3.0236235709599099E-4</v>
      </c>
      <c r="N391" s="34" t="str">
        <f t="shared" si="41"/>
        <v/>
      </c>
    </row>
    <row r="392" spans="1:14" hidden="1" outlineLevel="1" x14ac:dyDescent="0.25">
      <c r="A392" s="36"/>
      <c r="B392" s="50" t="s">
        <v>413</v>
      </c>
      <c r="C392" s="42" t="str">
        <f t="shared" si="35"/>
        <v/>
      </c>
      <c r="D392" s="48"/>
      <c r="E392" s="20">
        <v>1</v>
      </c>
      <c r="F392" s="14">
        <v>0</v>
      </c>
      <c r="G392" s="49" t="str">
        <f t="shared" si="36"/>
        <v/>
      </c>
      <c r="H392" s="33">
        <f t="shared" si="37"/>
        <v>3.8740169681943204E-3</v>
      </c>
      <c r="I392" s="33" t="str">
        <f t="shared" si="38"/>
        <v/>
      </c>
      <c r="J392" s="20">
        <v>1</v>
      </c>
      <c r="K392" s="14">
        <v>0</v>
      </c>
      <c r="L392" s="49" t="str">
        <f t="shared" si="39"/>
        <v/>
      </c>
      <c r="M392" s="33">
        <f t="shared" si="40"/>
        <v>3.0236235709599099E-4</v>
      </c>
      <c r="N392" s="34" t="str">
        <f t="shared" si="41"/>
        <v/>
      </c>
    </row>
    <row r="393" spans="1:14" collapsed="1" x14ac:dyDescent="0.25">
      <c r="A393" s="36" t="s">
        <v>414</v>
      </c>
      <c r="B393" s="1" t="s">
        <v>415</v>
      </c>
      <c r="C393" s="42">
        <f t="shared" si="35"/>
        <v>0</v>
      </c>
      <c r="D393" s="48"/>
      <c r="E393" s="20">
        <v>0</v>
      </c>
      <c r="F393" s="14">
        <v>0</v>
      </c>
      <c r="G393" s="49" t="str">
        <f t="shared" si="36"/>
        <v/>
      </c>
      <c r="H393" s="33" t="str">
        <f t="shared" si="37"/>
        <v/>
      </c>
      <c r="I393" s="33" t="str">
        <f t="shared" si="38"/>
        <v/>
      </c>
      <c r="J393" s="20">
        <v>1</v>
      </c>
      <c r="K393" s="14">
        <v>1</v>
      </c>
      <c r="L393" s="49">
        <f t="shared" si="39"/>
        <v>0</v>
      </c>
      <c r="M393" s="33">
        <f t="shared" si="40"/>
        <v>3.0236235709599099E-4</v>
      </c>
      <c r="N393" s="34">
        <f t="shared" si="41"/>
        <v>2.9033054132129432E-4</v>
      </c>
    </row>
    <row r="394" spans="1:14" hidden="1" outlineLevel="1" x14ac:dyDescent="0.25">
      <c r="A394" s="36"/>
      <c r="B394" s="50" t="s">
        <v>363</v>
      </c>
      <c r="C394" s="42">
        <f t="shared" si="35"/>
        <v>0</v>
      </c>
      <c r="D394" s="48"/>
      <c r="E394" s="20">
        <v>0</v>
      </c>
      <c r="F394" s="14">
        <v>0</v>
      </c>
      <c r="G394" s="49" t="str">
        <f t="shared" ref="G394:G457" si="42">IF(F394=0,"",SUM(((E394-F394)/F394)*100))</f>
        <v/>
      </c>
      <c r="H394" s="33" t="str">
        <f t="shared" si="37"/>
        <v/>
      </c>
      <c r="I394" s="33" t="str">
        <f t="shared" si="38"/>
        <v/>
      </c>
      <c r="J394" s="20">
        <v>1</v>
      </c>
      <c r="K394" s="14">
        <v>1</v>
      </c>
      <c r="L394" s="49">
        <f t="shared" ref="L394:L457" si="43">IF(K394=0,"",SUM(((J394-K394)/K394)*100))</f>
        <v>0</v>
      </c>
      <c r="M394" s="33">
        <f t="shared" si="40"/>
        <v>3.0236235709599099E-4</v>
      </c>
      <c r="N394" s="34">
        <f t="shared" si="41"/>
        <v>2.9033054132129432E-4</v>
      </c>
    </row>
    <row r="395" spans="1:14" x14ac:dyDescent="0.25">
      <c r="A395" s="36"/>
      <c r="B395" s="19"/>
      <c r="C395" s="42"/>
      <c r="D395" s="48"/>
      <c r="E395" s="20"/>
      <c r="F395" s="14"/>
      <c r="G395" s="49"/>
      <c r="H395" s="33"/>
      <c r="I395" s="33"/>
      <c r="J395" s="20"/>
      <c r="K395" s="14"/>
      <c r="L395" s="49"/>
      <c r="M395" s="33"/>
      <c r="N395" s="34"/>
    </row>
    <row r="396" spans="1:14" ht="14.95" customHeight="1" x14ac:dyDescent="0.25">
      <c r="A396" s="18"/>
      <c r="B396" s="10" t="s">
        <v>4</v>
      </c>
      <c r="C396" s="43"/>
      <c r="D396" s="6"/>
      <c r="E396" s="11">
        <f>SUM(E10 + E18 + E36 + E49 + E62 + E79 + E102 + E121 + E131 + E144 + E157 + E170 + E191 + E203 + E210 + E233 + E240 + E247 + E260 + E273 + E279 + E284 + E288 + E294 + E301 + E308 + E313 + E317 + E323 + E331 + E336 + E342 + E346 + E348 + E354 + E356 + E358 + E360 + E362 + E366 + E368 + E373 + E375 + E377 + E379 + E381 + E383 + E386 + E389 + E391 + E393)</f>
        <v>25813</v>
      </c>
      <c r="F396" s="11">
        <f>SUM(F10 + F18 + F36 + F49 + F62 + F79 + F102 + F121 + F131 + F144 + F157 + F170 + F191 + F203 + F210 + F233 + F240 + F247 + F260 + F273 + F279 + F284 + F288 + F294 + F301 + F308 + F313 + F317 + F323 + F331 + F336 + F342 + F346 + F348 + F354 + F356 + F358 + F360 + F362 + F366 + F368 + F373 + F375 + F377 + F379 + F381 + F383 + F386 + F389 + F391 + F393)</f>
        <v>32484</v>
      </c>
      <c r="G396" s="11"/>
      <c r="H396" s="7"/>
      <c r="I396" s="7"/>
      <c r="J396" s="11">
        <f>SUM(J10 + J18 + J36 + J49 + J62 + J79 + J102 + J121 + J131 + J144 + J157 + J170 + J191 + J203 + J210 + J233 + J240 + J247 + J260 + J273 + J279 + J284 + J288 + J294 + J301 + J308 + J313 + J317 + J323 + J331 + J336 + J342 + J346 + J348 + J354 + J356 + J358 + J360 + J362 + J366 + J368 + J373 + J375 + J377 + J379 + J381 + J383 + J386 + J389 + J391 + J393)</f>
        <v>330729</v>
      </c>
      <c r="K396" s="11">
        <f>SUM(K10 + K18 + K36 + K49 + K62 + K79 + K102 + K121 + K131 + K144 + K157 + K170 + K191 + K203 + K210 + K233 + K240 + K247 + K260 + K273 + K279 + K284 + K288 + K294 + K301 + K308 + K313 + K317 + K323 + K331 + K336 + K342 + K346 + K348 + K354 + K356 + K358 + K360 + K362 + K366 + K368 + K373 + K375 + K377 + K379 + K381 + K383 + K386 + K389 + K391 + K393)</f>
        <v>344435</v>
      </c>
      <c r="L396" s="11"/>
      <c r="M396" s="7"/>
      <c r="N396" s="10"/>
    </row>
    <row r="397" spans="1:14" x14ac:dyDescent="0.25">
      <c r="A397" s="18"/>
      <c r="B397" s="17" t="s">
        <v>11</v>
      </c>
      <c r="C397" s="44"/>
      <c r="D397" s="6"/>
      <c r="E397" s="24">
        <f>CntPeriod-CntPeriodPrevYear</f>
        <v>-6671</v>
      </c>
      <c r="F397" s="24"/>
      <c r="G397" s="30">
        <f>(CntPeriod/CntPeriodPrevYear)-100%</f>
        <v>-0.20536264006895699</v>
      </c>
      <c r="H397" s="27"/>
      <c r="I397" s="28"/>
      <c r="J397" s="26">
        <f>CntYearAck-CntPrevYearAck</f>
        <v>-13706</v>
      </c>
      <c r="K397" s="25"/>
      <c r="L397" s="23">
        <f>(CntYearAck/CntPrevYearAck)-100%</f>
        <v>-3.9792703993496548E-2</v>
      </c>
      <c r="M397" s="22"/>
      <c r="N397" s="21"/>
    </row>
    <row r="398" spans="1:14" x14ac:dyDescent="0.25">
      <c r="A398" s="18"/>
    </row>
  </sheetData>
  <mergeCells count="9">
    <mergeCell ref="E1:N1"/>
    <mergeCell ref="E6:I6"/>
    <mergeCell ref="J7:N7"/>
    <mergeCell ref="J8:K8"/>
    <mergeCell ref="E8:F8"/>
    <mergeCell ref="H8:I8"/>
    <mergeCell ref="M8:N8"/>
    <mergeCell ref="J6:N6"/>
    <mergeCell ref="E7:I7"/>
  </mergeCells>
  <phoneticPr fontId="0" type="noConversion"/>
  <conditionalFormatting sqref="E397:H397 J397:L397">
    <cfRule type="cellIs" dxfId="3" priority="28" stopIfTrue="1" operator="lessThan">
      <formula>0</formula>
    </cfRule>
  </conditionalFormatting>
  <conditionalFormatting sqref="G10:G395 L10:L395">
    <cfRule type="cellIs" dxfId="2" priority="30" stopIfTrue="1" operator="lessThan">
      <formula>0</formula>
    </cfRule>
    <cfRule type="cellIs" dxfId="1" priority="31" stopIfTrue="1" operator="greaterThan">
      <formula>0</formula>
    </cfRule>
    <cfRule type="cellIs" dxfId="0" priority="32" stopIfTrue="1" operator="equal">
      <formula>0</formula>
    </cfRule>
  </conditionalFormatting>
  <pageMargins left="0.7" right="0.7" top="0.75" bottom="0.75" header="0.3" footer="0.3"/>
  <pageSetup paperSize="9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C4E655C3-F424-4C22-97D6-1748DF860A77}">
            <x14:iconSet iconSet="4ArrowsGray" showValue="0" custom="1">
              <x14:cfvo type="percent">
                <xm:f>0</xm:f>
              </x14:cfvo>
              <x14:cfvo type="num">
                <xm:f>-20</xm:f>
              </x14:cfvo>
              <x14:cfvo type="num">
                <xm:f>20</xm:f>
              </x14:cfvo>
              <x14:cfvo type="num">
                <xm:f>10000</xm:f>
              </x14:cfvo>
              <x14:cfIcon iconSet="4ArrowsGray" iconId="1"/>
              <x14:cfIcon iconSet="NoIcons" iconId="0"/>
              <x14:cfIcon iconSet="4ArrowsGray" iconId="2"/>
              <x14:cfIcon iconSet="NoIcons" iconId="0"/>
            </x14:iconSet>
          </x14:cfRule>
          <xm:sqref>C1:C1048576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4.3" x14ac:dyDescent="0.25"/>
  <cols>
    <col min="6" max="6" width="9.125" style="45"/>
  </cols>
  <sheetData>
    <row r="2" spans="5:17" x14ac:dyDescent="0.25">
      <c r="F2" s="59" t="s">
        <v>15</v>
      </c>
      <c r="G2" s="53"/>
      <c r="H2" s="53"/>
      <c r="I2" s="53"/>
      <c r="J2" s="53"/>
      <c r="K2" s="53"/>
      <c r="L2" s="53"/>
      <c r="M2" s="53"/>
    </row>
    <row r="3" spans="5:17" ht="14.95" customHeight="1" x14ac:dyDescent="0.25">
      <c r="F3" s="53"/>
      <c r="G3" s="53"/>
      <c r="H3" s="53"/>
      <c r="I3" s="53"/>
      <c r="J3" s="53"/>
      <c r="K3" s="53"/>
      <c r="L3" s="53"/>
      <c r="M3" s="53"/>
      <c r="N3" s="37"/>
    </row>
    <row r="4" spans="5:17" ht="14.95" customHeight="1" x14ac:dyDescent="0.35">
      <c r="E4" s="37"/>
      <c r="F4" s="53"/>
      <c r="G4" s="53"/>
      <c r="H4" s="53"/>
      <c r="I4" s="53"/>
      <c r="J4" s="53"/>
      <c r="K4" s="53"/>
      <c r="L4" s="53"/>
      <c r="M4" s="53"/>
      <c r="N4" s="37"/>
      <c r="P4" s="69">
        <v>43405</v>
      </c>
      <c r="Q4" s="70"/>
    </row>
    <row r="5" spans="5:17" x14ac:dyDescent="0.25">
      <c r="E5" s="37"/>
      <c r="F5" s="46"/>
      <c r="G5" s="46"/>
      <c r="H5" s="46"/>
      <c r="I5" s="46"/>
      <c r="J5" s="46"/>
      <c r="K5" s="46"/>
      <c r="L5" s="46"/>
      <c r="M5" s="46"/>
      <c r="N5" s="37"/>
    </row>
    <row r="6" spans="5:17" x14ac:dyDescent="0.25">
      <c r="F6"/>
      <c r="O6" s="67"/>
      <c r="P6" s="68"/>
    </row>
  </sheetData>
  <mergeCells count="3">
    <mergeCell ref="O6:P6"/>
    <mergeCell ref="F2:M4"/>
    <mergeCell ref="P4:Q4"/>
  </mergeCells>
  <phoneticPr fontId="0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4.3" x14ac:dyDescent="0.25"/>
  <cols>
    <col min="6" max="6" width="9.125" style="47"/>
  </cols>
  <sheetData>
    <row r="2" spans="5:17" x14ac:dyDescent="0.25">
      <c r="F2" s="59" t="s">
        <v>16</v>
      </c>
      <c r="G2" s="53"/>
      <c r="H2" s="53"/>
      <c r="I2" s="53"/>
      <c r="J2" s="53"/>
      <c r="K2" s="53"/>
      <c r="L2" s="53"/>
      <c r="M2" s="53"/>
    </row>
    <row r="3" spans="5:17" ht="14.95" customHeight="1" x14ac:dyDescent="0.25">
      <c r="F3" s="53"/>
      <c r="G3" s="53"/>
      <c r="H3" s="53"/>
      <c r="I3" s="53"/>
      <c r="J3" s="53"/>
      <c r="K3" s="53"/>
      <c r="L3" s="53"/>
      <c r="M3" s="53"/>
      <c r="N3" s="46"/>
    </row>
    <row r="4" spans="5:17" ht="14.95" customHeight="1" x14ac:dyDescent="0.35">
      <c r="E4" s="46"/>
      <c r="F4" s="53"/>
      <c r="G4" s="53"/>
      <c r="H4" s="53"/>
      <c r="I4" s="53"/>
      <c r="J4" s="53"/>
      <c r="K4" s="53"/>
      <c r="L4" s="53"/>
      <c r="M4" s="53"/>
      <c r="N4" s="46"/>
      <c r="P4" s="69">
        <v>43405</v>
      </c>
      <c r="Q4" s="70"/>
    </row>
    <row r="5" spans="5:17" x14ac:dyDescent="0.25">
      <c r="E5" s="46"/>
      <c r="F5" s="46"/>
      <c r="G5" s="46"/>
      <c r="H5" s="46"/>
      <c r="I5" s="46"/>
      <c r="J5" s="46"/>
      <c r="K5" s="46"/>
      <c r="L5" s="46"/>
      <c r="M5" s="46"/>
      <c r="N5" s="46"/>
    </row>
    <row r="6" spans="5:17" x14ac:dyDescent="0.25">
      <c r="F6"/>
      <c r="O6" s="67"/>
      <c r="P6" s="68"/>
    </row>
  </sheetData>
  <mergeCells count="3">
    <mergeCell ref="F2:M4"/>
    <mergeCell ref="O6:P6"/>
    <mergeCell ref="P4:Q4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"/>
  <sheetViews>
    <sheetView workbookViewId="0">
      <selection activeCell="H5" sqref="H5"/>
    </sheetView>
  </sheetViews>
  <sheetFormatPr defaultRowHeight="14.3" x14ac:dyDescent="0.25"/>
  <cols>
    <col min="2" max="3" width="9" style="35" customWidth="1"/>
    <col min="5" max="6" width="9.125" style="35"/>
  </cols>
  <sheetData>
    <row r="1" spans="1:7" x14ac:dyDescent="0.25">
      <c r="A1" t="s">
        <v>18</v>
      </c>
      <c r="B1" s="35">
        <v>19.770265081078467</v>
      </c>
      <c r="C1" s="35">
        <v>19.677152438050722</v>
      </c>
      <c r="E1" s="35">
        <v>19.507186858316221</v>
      </c>
      <c r="F1" s="35">
        <v>10.84873374401095</v>
      </c>
      <c r="G1" t="s">
        <v>214</v>
      </c>
    </row>
    <row r="2" spans="1:7" x14ac:dyDescent="0.25">
      <c r="A2" t="s">
        <v>27</v>
      </c>
      <c r="B2" s="35">
        <v>15.356681754548285</v>
      </c>
      <c r="C2" s="35">
        <v>15.184577641645014</v>
      </c>
      <c r="E2" s="35">
        <v>16.33986928104575</v>
      </c>
      <c r="F2" s="35">
        <v>-12.614678899082568</v>
      </c>
      <c r="G2" t="s">
        <v>222</v>
      </c>
    </row>
    <row r="3" spans="1:7" x14ac:dyDescent="0.25">
      <c r="A3" t="s">
        <v>46</v>
      </c>
      <c r="B3" s="35">
        <v>6.5258867532027738</v>
      </c>
      <c r="C3" s="35">
        <v>6.1410716100280167</v>
      </c>
      <c r="E3" s="35">
        <v>11.479591836734695</v>
      </c>
      <c r="F3" s="35">
        <v>-4.6005441503833788</v>
      </c>
      <c r="G3" t="s">
        <v>282</v>
      </c>
    </row>
    <row r="4" spans="1:7" x14ac:dyDescent="0.25">
      <c r="A4" t="s">
        <v>60</v>
      </c>
      <c r="B4" s="35">
        <v>6.1833102026130158</v>
      </c>
      <c r="C4" s="35">
        <v>6.0385849289416003</v>
      </c>
      <c r="E4" s="35">
        <v>3.4125533211456429</v>
      </c>
      <c r="F4" s="35">
        <v>-1.3187787443896493</v>
      </c>
      <c r="G4" t="s">
        <v>92</v>
      </c>
    </row>
    <row r="5" spans="1:7" x14ac:dyDescent="0.25">
      <c r="A5" t="s">
        <v>74</v>
      </c>
      <c r="B5" s="35">
        <v>5.6505477294098796</v>
      </c>
      <c r="C5" s="35">
        <v>5.7607386008971213</v>
      </c>
      <c r="E5" s="35">
        <v>1.9476905954368393</v>
      </c>
      <c r="F5" s="35">
        <v>-5.8159459731881862</v>
      </c>
      <c r="G5" t="s">
        <v>74</v>
      </c>
    </row>
    <row r="6" spans="1:7" x14ac:dyDescent="0.25">
      <c r="A6" t="s">
        <v>92</v>
      </c>
      <c r="B6" s="35">
        <v>5.3847712175225038</v>
      </c>
      <c r="C6" s="35">
        <v>5.2395952792253979</v>
      </c>
      <c r="E6" s="35">
        <v>0.94339622641509435</v>
      </c>
      <c r="F6" s="35">
        <v>17.295551314050801</v>
      </c>
      <c r="G6" t="s">
        <v>203</v>
      </c>
    </row>
    <row r="7" spans="1:7" x14ac:dyDescent="0.25">
      <c r="A7" t="s">
        <v>116</v>
      </c>
      <c r="B7" s="35">
        <v>4.842030786535199</v>
      </c>
      <c r="C7" s="35">
        <v>5.3385979938159593</v>
      </c>
      <c r="E7" s="35">
        <v>-1.2844036697247707</v>
      </c>
      <c r="F7" s="35">
        <v>-0.24326347305389223</v>
      </c>
      <c r="G7" t="s">
        <v>136</v>
      </c>
    </row>
    <row r="8" spans="1:7" x14ac:dyDescent="0.25">
      <c r="A8" t="s">
        <v>136</v>
      </c>
      <c r="B8" s="35">
        <v>4.8356811770361841</v>
      </c>
      <c r="C8" s="35">
        <v>4.6545792384629898</v>
      </c>
      <c r="E8" s="35">
        <v>-1.5590200445434299</v>
      </c>
      <c r="F8" s="35">
        <v>-0.60344827586206895</v>
      </c>
      <c r="G8" t="s">
        <v>246</v>
      </c>
    </row>
    <row r="9" spans="1:7" x14ac:dyDescent="0.25">
      <c r="A9" t="s">
        <v>147</v>
      </c>
      <c r="B9" s="35">
        <v>3.4405812613952813</v>
      </c>
      <c r="C9" s="35">
        <v>3.9191719772961515</v>
      </c>
      <c r="E9" s="35">
        <v>-1.7628205128205128</v>
      </c>
      <c r="F9" s="35">
        <v>14.732593340060546</v>
      </c>
      <c r="G9" t="s">
        <v>161</v>
      </c>
    </row>
    <row r="10" spans="1:7" x14ac:dyDescent="0.25">
      <c r="A10" t="s">
        <v>161</v>
      </c>
      <c r="B10" s="35">
        <v>3.0940740001632756</v>
      </c>
      <c r="C10" s="35">
        <v>2.589458098044624</v>
      </c>
      <c r="E10" s="35">
        <v>-7.5528700906344408</v>
      </c>
      <c r="F10" s="35">
        <v>7.7462320364528559</v>
      </c>
      <c r="G10" t="s">
        <v>295</v>
      </c>
    </row>
    <row r="11" spans="1:7" x14ac:dyDescent="0.25">
      <c r="A11" t="s">
        <v>175</v>
      </c>
      <c r="B11" s="35">
        <v>3.0850031294503961</v>
      </c>
      <c r="C11" s="35">
        <v>3.3045422213189712</v>
      </c>
      <c r="E11" s="35">
        <v>-13.982859720342805</v>
      </c>
      <c r="F11" s="35">
        <v>2.0376323751891077</v>
      </c>
      <c r="G11" t="s">
        <v>46</v>
      </c>
    </row>
    <row r="12" spans="1:7" x14ac:dyDescent="0.25">
      <c r="A12" t="s">
        <v>181</v>
      </c>
      <c r="B12" s="35">
        <v>2.7986659772804923</v>
      </c>
      <c r="C12" s="35">
        <v>3.1791194274681724</v>
      </c>
      <c r="E12" s="35">
        <v>-14.539181862986695</v>
      </c>
      <c r="F12" s="35">
        <v>-1.677965286792634</v>
      </c>
      <c r="G12" t="s">
        <v>60</v>
      </c>
    </row>
    <row r="13" spans="1:7" x14ac:dyDescent="0.25">
      <c r="A13" t="s">
        <v>203</v>
      </c>
      <c r="B13" s="35">
        <v>2.4155728708398718</v>
      </c>
      <c r="C13" s="35">
        <v>1.9774413169393354</v>
      </c>
      <c r="E13" s="35">
        <v>-18.997668997668999</v>
      </c>
      <c r="F13" s="35">
        <v>-15.470319634703197</v>
      </c>
      <c r="G13" t="s">
        <v>181</v>
      </c>
    </row>
    <row r="14" spans="1:7" x14ac:dyDescent="0.25">
      <c r="A14" t="s">
        <v>214</v>
      </c>
      <c r="B14" s="35">
        <v>1.9587033492678294</v>
      </c>
      <c r="C14" s="35">
        <v>1.6966916834816441</v>
      </c>
      <c r="E14" s="35">
        <v>-21.55213458181241</v>
      </c>
      <c r="F14" s="35">
        <v>-3.5248985614164514</v>
      </c>
      <c r="G14" t="s">
        <v>18</v>
      </c>
    </row>
    <row r="15" spans="1:7" x14ac:dyDescent="0.25">
      <c r="A15" t="s">
        <v>222</v>
      </c>
      <c r="B15" s="35">
        <v>1.7280008708035883</v>
      </c>
      <c r="C15" s="35">
        <v>1.8987617402412647</v>
      </c>
      <c r="E15" s="35">
        <v>-23.791821561338288</v>
      </c>
      <c r="F15" s="35">
        <v>-5.8028354764259804</v>
      </c>
      <c r="G15" t="s">
        <v>300</v>
      </c>
    </row>
    <row r="16" spans="1:7" x14ac:dyDescent="0.25">
      <c r="A16" t="s">
        <v>238</v>
      </c>
      <c r="B16" s="35">
        <v>1.5154401337651069</v>
      </c>
      <c r="C16" s="35">
        <v>1.5730108728787724</v>
      </c>
      <c r="E16" s="35">
        <v>-29.085872576177284</v>
      </c>
      <c r="F16" s="35">
        <v>-10.358460727464418</v>
      </c>
      <c r="G16" t="s">
        <v>175</v>
      </c>
    </row>
    <row r="17" spans="1:7" x14ac:dyDescent="0.25">
      <c r="A17" t="s">
        <v>246</v>
      </c>
      <c r="B17" s="35">
        <v>1.3944951909267103</v>
      </c>
      <c r="C17" s="35">
        <v>1.3471337117308055</v>
      </c>
      <c r="E17" s="35">
        <v>-29.629629629629626</v>
      </c>
      <c r="F17" s="35">
        <v>-7.4935400516795871</v>
      </c>
      <c r="G17" t="s">
        <v>238</v>
      </c>
    </row>
    <row r="18" spans="1:7" x14ac:dyDescent="0.25">
      <c r="A18" t="s">
        <v>254</v>
      </c>
      <c r="B18" s="35">
        <v>1.3461172137913517</v>
      </c>
      <c r="C18" s="35">
        <v>2.0459593246911609</v>
      </c>
      <c r="E18" s="35">
        <v>-34.733893557422967</v>
      </c>
      <c r="F18" s="35">
        <v>-36.82418050234142</v>
      </c>
      <c r="G18" t="s">
        <v>254</v>
      </c>
    </row>
    <row r="19" spans="1:7" x14ac:dyDescent="0.25">
      <c r="A19" t="s">
        <v>268</v>
      </c>
      <c r="B19" s="35">
        <v>1.2992510484414732</v>
      </c>
      <c r="C19" s="35">
        <v>1.4292972549247318</v>
      </c>
      <c r="E19" s="35">
        <v>-36.944660950896335</v>
      </c>
      <c r="F19" s="35">
        <v>-2.8909581078755666</v>
      </c>
      <c r="G19" t="s">
        <v>27</v>
      </c>
    </row>
    <row r="20" spans="1:7" x14ac:dyDescent="0.25">
      <c r="A20" t="s">
        <v>282</v>
      </c>
      <c r="B20" s="35">
        <v>1.1662116113192371</v>
      </c>
      <c r="C20" s="35">
        <v>1.1738063785619928</v>
      </c>
      <c r="E20" s="35">
        <v>-44.509345794392523</v>
      </c>
      <c r="F20" s="35">
        <v>-12.910593865564499</v>
      </c>
      <c r="G20" t="s">
        <v>116</v>
      </c>
    </row>
    <row r="21" spans="1:7" x14ac:dyDescent="0.25">
      <c r="A21" t="s">
        <v>289</v>
      </c>
      <c r="B21" s="35">
        <v>1.1356730132525421</v>
      </c>
      <c r="C21" s="35">
        <v>1.1261921697853006</v>
      </c>
      <c r="E21" s="35">
        <v>-47.916666666666671</v>
      </c>
      <c r="F21" s="35">
        <v>-15.7048670271872</v>
      </c>
      <c r="G21" t="s">
        <v>147</v>
      </c>
    </row>
    <row r="22" spans="1:7" x14ac:dyDescent="0.25">
      <c r="A22" t="s">
        <v>295</v>
      </c>
      <c r="B22" s="35">
        <v>0.92946188571307631</v>
      </c>
      <c r="C22" s="35">
        <v>0.82831303438965254</v>
      </c>
      <c r="E22" s="35">
        <v>-53.365384615384613</v>
      </c>
      <c r="F22" s="35">
        <v>-12.715823684745073</v>
      </c>
      <c r="G22" t="s">
        <v>268</v>
      </c>
    </row>
    <row r="23" spans="1:7" x14ac:dyDescent="0.25">
      <c r="A23" t="s">
        <v>300</v>
      </c>
      <c r="B23" s="35">
        <v>0.8638492542232461</v>
      </c>
      <c r="C23" s="35">
        <v>0.88057253182748563</v>
      </c>
      <c r="E23" s="35">
        <v>-58.401639344262293</v>
      </c>
      <c r="F23" s="35">
        <v>-3.1709203402938901</v>
      </c>
      <c r="G23" t="s">
        <v>289</v>
      </c>
    </row>
    <row r="24" spans="1:7" x14ac:dyDescent="0.25">
      <c r="A24" t="s">
        <v>307</v>
      </c>
      <c r="B24" s="35">
        <v>0.69845704489173921</v>
      </c>
      <c r="C24" s="35">
        <v>0.72176172572473762</v>
      </c>
      <c r="E24" s="35">
        <v>-33.546325878594253</v>
      </c>
      <c r="F24" s="35">
        <v>-7.0796460176991154</v>
      </c>
      <c r="G24" t="s">
        <v>307</v>
      </c>
    </row>
    <row r="25" spans="1:7" x14ac:dyDescent="0.25">
      <c r="A25" t="s">
        <v>315</v>
      </c>
      <c r="B25" s="35">
        <v>0.51976089184800844</v>
      </c>
      <c r="C25" s="35">
        <v>0.41081771596963146</v>
      </c>
      <c r="E25" s="35">
        <v>-70.476190476190482</v>
      </c>
      <c r="F25" s="35">
        <v>21.484098939929329</v>
      </c>
      <c r="G25" t="s">
        <v>315</v>
      </c>
    </row>
  </sheetData>
  <sortState ref="E1:G23">
    <sortCondition descending="1" ref="E1"/>
  </sortState>
  <phoneticPr fontId="0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20</vt:i4>
      </vt:variant>
    </vt:vector>
  </HeadingPairs>
  <TitlesOfParts>
    <vt:vector size="24" baseType="lpstr">
      <vt:lpstr>Registrations</vt:lpstr>
      <vt:lpstr>Market Share</vt:lpstr>
      <vt:lpstr>MS Changes</vt:lpstr>
      <vt:lpstr>Data</vt:lpstr>
      <vt:lpstr>CntPeriod</vt:lpstr>
      <vt:lpstr>CntPeriodPrevYear</vt:lpstr>
      <vt:lpstr>CntPrevYearAck</vt:lpstr>
      <vt:lpstr>CntYearAck</vt:lpstr>
      <vt:lpstr>Heading1</vt:lpstr>
      <vt:lpstr>MSC_Period</vt:lpstr>
      <vt:lpstr>MsharePrevYear</vt:lpstr>
      <vt:lpstr>MsharePrevYearAck</vt:lpstr>
      <vt:lpstr>MshareYear</vt:lpstr>
      <vt:lpstr>MshareYearAck</vt:lpstr>
      <vt:lpstr>MSR_Period</vt:lpstr>
      <vt:lpstr>RegDagar</vt:lpstr>
      <vt:lpstr>RegPerDag</vt:lpstr>
      <vt:lpstr>RegPeriod</vt:lpstr>
      <vt:lpstr>RegPerManad</vt:lpstr>
      <vt:lpstr>RegPrevYear</vt:lpstr>
      <vt:lpstr>RegPrevYearAck</vt:lpstr>
      <vt:lpstr>RegYear</vt:lpstr>
      <vt:lpstr>RegYearAck</vt:lpstr>
      <vt:lpstr>TextLastLine</vt:lpstr>
    </vt:vector>
  </TitlesOfParts>
  <Company>Branschdata Software AB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Nybilsregistreringar Personbilar</dc:title>
  <dc:creator>Jan Vikström / Branschdata Software AB</dc:creator>
  <cp:lastModifiedBy>Windows User</cp:lastModifiedBy>
  <cp:lastPrinted>2015-05-13T09:02:34Z</cp:lastPrinted>
  <dcterms:created xsi:type="dcterms:W3CDTF">2015-01-30T07:59:01Z</dcterms:created>
  <dcterms:modified xsi:type="dcterms:W3CDTF">2018-12-02T00:19:22Z</dcterms:modified>
</cp:coreProperties>
</file>